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0" windowWidth="16335" windowHeight="12165" activeTab="0"/>
  </bookViews>
  <sheets>
    <sheet name="FM7" sheetId="1" r:id="rId1"/>
    <sheet name="P6K" sheetId="2" r:id="rId2"/>
    <sheet name="ベリファイ（おまけ）" sheetId="3" r:id="rId3"/>
  </sheets>
  <definedNames/>
  <calcPr fullCalcOnLoad="1"/>
</workbook>
</file>

<file path=xl/sharedStrings.xml><?xml version="1.0" encoding="utf-8"?>
<sst xmlns="http://schemas.openxmlformats.org/spreadsheetml/2006/main" count="1672" uniqueCount="447">
  <si>
    <t>0A</t>
  </si>
  <si>
    <t>0B</t>
  </si>
  <si>
    <t>0C</t>
  </si>
  <si>
    <t>0D</t>
  </si>
  <si>
    <t>0E</t>
  </si>
  <si>
    <t>0F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</si>
  <si>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</si>
  <si>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</si>
  <si>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</si>
  <si>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</si>
  <si>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</si>
  <si>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</si>
  <si>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</si>
  <si>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</si>
  <si>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</si>
  <si>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</si>
  <si>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</si>
  <si>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</si>
  <si>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</si>
  <si>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</si>
  <si>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</si>
  <si>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</si>
  <si>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</si>
  <si>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</si>
  <si>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</si>
  <si>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</si>
  <si>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</si>
  <si>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</si>
  <si>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</si>
  <si>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</si>
  <si>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</si>
  <si>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</si>
  <si>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</si>
  <si>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</si>
  <si>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</si>
  <si>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</si>
  <si>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</si>
  <si>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</si>
  <si>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</si>
  <si>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</si>
  <si>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</si>
  <si>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</si>
  <si>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</si>
  <si>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</si>
  <si>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</si>
  <si>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</si>
  <si>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8A</t>
  </si>
  <si>
    <t>8B</t>
  </si>
  <si>
    <t>8C</t>
  </si>
  <si>
    <t>8D</t>
  </si>
  <si>
    <t>8E</t>
  </si>
  <si>
    <t>8F</t>
  </si>
  <si>
    <t>9A</t>
  </si>
  <si>
    <t>9B</t>
  </si>
  <si>
    <t>9C</t>
  </si>
  <si>
    <t>9D</t>
  </si>
  <si>
    <t>9E</t>
  </si>
  <si>
    <t>9F</t>
  </si>
  <si>
    <t>A0</t>
  </si>
  <si>
    <t>A1</t>
  </si>
  <si>
    <t>A2</t>
  </si>
  <si>
    <t>A3</t>
  </si>
  <si>
    <t>A4</t>
  </si>
  <si>
    <t>E0</t>
  </si>
  <si>
    <t>E1</t>
  </si>
  <si>
    <t>E2</t>
  </si>
  <si>
    <t>E3</t>
  </si>
  <si>
    <t>E4</t>
  </si>
  <si>
    <t>E5</t>
  </si>
  <si>
    <t>E6</t>
  </si>
  <si>
    <t>E7</t>
  </si>
  <si>
    <t>10</t>
  </si>
  <si>
    <t>10</t>
  </si>
  <si>
    <t>00</t>
  </si>
  <si>
    <t>29</t>
  </si>
  <si>
    <t>01</t>
  </si>
  <si>
    <t>02</t>
  </si>
  <si>
    <t>14</t>
  </si>
  <si>
    <t>03</t>
  </si>
  <si>
    <t>04</t>
  </si>
  <si>
    <t>05</t>
  </si>
  <si>
    <t>06</t>
  </si>
  <si>
    <t>FF</t>
  </si>
  <si>
    <t>07</t>
  </si>
  <si>
    <t>08</t>
  </si>
  <si>
    <t>09</t>
  </si>
  <si>
    <t>16</t>
  </si>
  <si>
    <t>11</t>
  </si>
  <si>
    <t>12</t>
  </si>
  <si>
    <t>13</t>
  </si>
  <si>
    <t>15</t>
  </si>
  <si>
    <t>20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</si>
  <si>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</si>
  <si>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</si>
  <si>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</si>
  <si>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</si>
  <si>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</si>
  <si>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</si>
  <si>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</si>
  <si>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</si>
  <si>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</si>
  <si>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</si>
  <si>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</si>
  <si>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</si>
  <si>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</si>
  <si>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</si>
  <si>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</si>
  <si>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</si>
  <si>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</si>
  <si>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53</t>
  </si>
  <si>
    <t>36</t>
  </si>
  <si>
    <t>56</t>
  </si>
  <si>
    <t>37</t>
  </si>
  <si>
    <t>38</t>
  </si>
  <si>
    <t>39</t>
  </si>
  <si>
    <t>40</t>
  </si>
  <si>
    <t>41</t>
  </si>
  <si>
    <t>61</t>
  </si>
  <si>
    <t>42</t>
  </si>
  <si>
    <t>57</t>
  </si>
  <si>
    <t>43</t>
  </si>
  <si>
    <t>44</t>
  </si>
  <si>
    <t>45</t>
  </si>
  <si>
    <t>46</t>
  </si>
  <si>
    <t>47</t>
  </si>
  <si>
    <t>48</t>
  </si>
  <si>
    <t>49</t>
  </si>
  <si>
    <t>60</t>
  </si>
  <si>
    <t>54</t>
  </si>
  <si>
    <t>50</t>
  </si>
  <si>
    <t>51</t>
  </si>
  <si>
    <t>52</t>
  </si>
  <si>
    <t>55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</si>
  <si>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</si>
  <si>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</si>
  <si>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</si>
  <si>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</si>
  <si>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</si>
  <si>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</si>
  <si>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</si>
  <si>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</si>
  <si>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</si>
  <si>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87</t>
  </si>
  <si>
    <t>69</t>
  </si>
  <si>
    <t>70</t>
  </si>
  <si>
    <t>71</t>
  </si>
  <si>
    <t>72</t>
  </si>
  <si>
    <t>73</t>
  </si>
  <si>
    <t>74</t>
  </si>
  <si>
    <t>75</t>
  </si>
  <si>
    <t>76</t>
  </si>
  <si>
    <t>89</t>
  </si>
  <si>
    <t>80</t>
  </si>
  <si>
    <t>85</t>
  </si>
  <si>
    <t>86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</si>
  <si>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</si>
  <si>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</si>
  <si>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</si>
  <si>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</si>
  <si>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</si>
  <si>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</si>
  <si>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</si>
  <si>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</si>
  <si>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</si>
  <si>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</si>
  <si>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</si>
  <si>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</si>
  <si>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</si>
  <si>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</si>
  <si>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</si>
  <si>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</si>
  <si>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</si>
  <si>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</si>
  <si>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</si>
  <si>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</si>
  <si>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</si>
  <si>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</si>
  <si>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</si>
  <si>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</si>
  <si>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</si>
  <si>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</si>
  <si>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</si>
  <si>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</si>
  <si>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</si>
  <si>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</si>
  <si>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</si>
  <si>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</si>
  <si>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 xml:space="preserve">V </t>
  </si>
  <si>
    <t xml:space="preserve">W </t>
  </si>
  <si>
    <t xml:space="preserve">X </t>
  </si>
  <si>
    <t xml:space="preserve">Y </t>
  </si>
  <si>
    <t xml:space="preserve">Z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</si>
  <si>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</si>
  <si>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</si>
  <si>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</si>
  <si>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</si>
  <si>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</si>
  <si>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</si>
  <si>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</si>
  <si>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</si>
  <si>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</si>
  <si>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0 </t>
  </si>
  <si>
    <t xml:space="preserve"> ; +</t>
  </si>
  <si>
    <t>‘ “ : *</t>
  </si>
  <si>
    <t xml:space="preserve">, &lt; </t>
  </si>
  <si>
    <t xml:space="preserve">. &gt; </t>
  </si>
  <si>
    <t xml:space="preserve">/ ?  </t>
  </si>
  <si>
    <t xml:space="preserve">CapsLock </t>
  </si>
  <si>
    <t xml:space="preserve">F1 </t>
  </si>
  <si>
    <t xml:space="preserve">F2 </t>
  </si>
  <si>
    <t xml:space="preserve">F3 </t>
  </si>
  <si>
    <t xml:space="preserve">F4 </t>
  </si>
  <si>
    <t xml:space="preserve">F5 </t>
  </si>
  <si>
    <t xml:space="preserve">F6 </t>
  </si>
  <si>
    <t xml:space="preserve">F7 </t>
  </si>
  <si>
    <t xml:space="preserve">F8 </t>
  </si>
  <si>
    <t xml:space="preserve">F9 </t>
  </si>
  <si>
    <t xml:space="preserve">F10 </t>
  </si>
  <si>
    <t xml:space="preserve">F11 </t>
  </si>
  <si>
    <t xml:space="preserve">F12 </t>
  </si>
  <si>
    <t xml:space="preserve">PrintScreen </t>
  </si>
  <si>
    <t xml:space="preserve">ScrollLock </t>
  </si>
  <si>
    <t xml:space="preserve">Pause </t>
  </si>
  <si>
    <t xml:space="preserve">Insert </t>
  </si>
  <si>
    <t xml:space="preserve">Home </t>
  </si>
  <si>
    <t xml:space="preserve">End </t>
  </si>
  <si>
    <t xml:space="preserve">Application </t>
  </si>
  <si>
    <t xml:space="preserve">Power </t>
  </si>
  <si>
    <t xml:space="preserve">Keypad = </t>
  </si>
  <si>
    <t xml:space="preserve">F13 </t>
  </si>
  <si>
    <t xml:space="preserve">F14 </t>
  </si>
  <si>
    <t xml:space="preserve">F15 </t>
  </si>
  <si>
    <t xml:space="preserve">Keypad Comma </t>
  </si>
  <si>
    <t xml:space="preserve">Keypad Equal Sign </t>
  </si>
  <si>
    <t xml:space="preserve">Kanji620 </t>
  </si>
  <si>
    <t xml:space="preserve">Kanji721 </t>
  </si>
  <si>
    <t xml:space="preserve">Kanji822 </t>
  </si>
  <si>
    <t xml:space="preserve">Kanji22 </t>
  </si>
  <si>
    <t xml:space="preserve">LANG18 </t>
  </si>
  <si>
    <t xml:space="preserve">LANG28 </t>
  </si>
  <si>
    <t xml:space="preserve">LANG38 </t>
  </si>
  <si>
    <t xml:space="preserve">LANG8 </t>
  </si>
  <si>
    <t xml:space="preserve">LANG58 </t>
  </si>
  <si>
    <t xml:space="preserve">LANG68 </t>
  </si>
  <si>
    <t xml:space="preserve">LANG78 </t>
  </si>
  <si>
    <t xml:space="preserve">LANG88 </t>
  </si>
  <si>
    <t xml:space="preserve">AlternateErase7 </t>
  </si>
  <si>
    <t xml:space="preserve">SysReq/Attenti1 </t>
  </si>
  <si>
    <t xml:space="preserve">Cancel </t>
  </si>
  <si>
    <t xml:space="preserve">Clear </t>
  </si>
  <si>
    <t xml:space="preserve">Prior </t>
  </si>
  <si>
    <t xml:space="preserve">Return </t>
  </si>
  <si>
    <t xml:space="preserve">Separator </t>
  </si>
  <si>
    <t xml:space="preserve">Out </t>
  </si>
  <si>
    <t xml:space="preserve">Oper </t>
  </si>
  <si>
    <t xml:space="preserve">Clear/Again </t>
  </si>
  <si>
    <t xml:space="preserve">CrSel/Props </t>
  </si>
  <si>
    <t xml:space="preserve">ExSel </t>
  </si>
  <si>
    <t xml:space="preserve">RightControl </t>
  </si>
  <si>
    <t xml:space="preserve">RightShift </t>
  </si>
  <si>
    <t xml:space="preserve">RightAlt </t>
  </si>
  <si>
    <t>Left GUI / Windows</t>
  </si>
  <si>
    <t>Right GUI / Windows</t>
  </si>
  <si>
    <t>USB Scancode</t>
  </si>
  <si>
    <t>Key</t>
  </si>
  <si>
    <t>Matrix</t>
  </si>
  <si>
    <t>ENTER</t>
  </si>
  <si>
    <t>ESC</t>
  </si>
  <si>
    <t>BS</t>
  </si>
  <si>
    <t>SPACE</t>
  </si>
  <si>
    <t>TAB</t>
  </si>
  <si>
    <t>-_  -=</t>
  </si>
  <si>
    <t>=+ ^~</t>
  </si>
  <si>
    <t>[{ @`</t>
  </si>
  <si>
    <t>]} [{</t>
  </si>
  <si>
    <t xml:space="preserve">\| </t>
  </si>
  <si>
    <t>`~ 半角/全角</t>
  </si>
  <si>
    <t>Del</t>
  </si>
  <si>
    <t>PgUp</t>
  </si>
  <si>
    <t xml:space="preserve">PgDn </t>
  </si>
  <si>
    <t>→</t>
  </si>
  <si>
    <t>←</t>
  </si>
  <si>
    <t>↓</t>
  </si>
  <si>
    <t>↑</t>
  </si>
  <si>
    <t>NumLK</t>
  </si>
  <si>
    <t>T 1</t>
  </si>
  <si>
    <t>T 2</t>
  </si>
  <si>
    <t>T 3</t>
  </si>
  <si>
    <t>T 4</t>
  </si>
  <si>
    <t>T 5</t>
  </si>
  <si>
    <t>T /</t>
  </si>
  <si>
    <t>T *</t>
  </si>
  <si>
    <t>T -</t>
  </si>
  <si>
    <t>T +</t>
  </si>
  <si>
    <t>T Ent</t>
  </si>
  <si>
    <t>T 6</t>
  </si>
  <si>
    <t>T 7</t>
  </si>
  <si>
    <t>T 8</t>
  </si>
  <si>
    <t>T 9</t>
  </si>
  <si>
    <t>T 0</t>
  </si>
  <si>
    <t>T .</t>
  </si>
  <si>
    <t>＼ _</t>
  </si>
  <si>
    <t>ひらがな カタカナ</t>
  </si>
  <si>
    <t>￥ ｜</t>
  </si>
  <si>
    <t>変換</t>
  </si>
  <si>
    <t>無変換</t>
  </si>
  <si>
    <t xml:space="preserve">L Control </t>
  </si>
  <si>
    <t xml:space="preserve">L Shift </t>
  </si>
  <si>
    <t xml:space="preserve">L Alt </t>
  </si>
  <si>
    <t>#~ ] }(Non-US)</t>
  </si>
  <si>
    <t>\ | (NonUS)</t>
  </si>
  <si>
    <t>00</t>
  </si>
  <si>
    <t>20</t>
  </si>
  <si>
    <t>USB
Scancode</t>
  </si>
  <si>
    <t>Kbd
Matrix</t>
  </si>
  <si>
    <t>Memo</t>
  </si>
  <si>
    <t>USB
Scancode</t>
  </si>
  <si>
    <t xml:space="preserve"> </t>
  </si>
  <si>
    <t>FN変換前</t>
  </si>
  <si>
    <t>FN変換後</t>
  </si>
  <si>
    <t>A0</t>
  </si>
  <si>
    <t>B0</t>
  </si>
  <si>
    <t>C0</t>
  </si>
  <si>
    <t>D0</t>
  </si>
  <si>
    <t>E0</t>
  </si>
  <si>
    <t>LED Type</t>
  </si>
  <si>
    <t>A0</t>
  </si>
  <si>
    <t>0</t>
  </si>
  <si>
    <t>動作モード</t>
  </si>
  <si>
    <t>ゴーストキー除去</t>
  </si>
  <si>
    <t>FF</t>
  </si>
  <si>
    <t>F0</t>
  </si>
  <si>
    <t>36</t>
  </si>
  <si>
    <t>↓ここをコピペする</t>
  </si>
  <si>
    <t>// EEPROM Map:GHOST(Phantom) Key reduction</t>
  </si>
  <si>
    <t>// EEPROM Map:KEY MATRIX to USB SCANCODE</t>
  </si>
  <si>
    <t>// EEPROM Map:HHK like Fn key</t>
  </si>
  <si>
    <t>// EEPROM Map:Option</t>
  </si>
  <si>
    <t>65</t>
  </si>
  <si>
    <t>0xF4</t>
  </si>
  <si>
    <t>0xF5</t>
  </si>
  <si>
    <t>0xF6,F7</t>
  </si>
  <si>
    <t>0xF8</t>
  </si>
  <si>
    <t>0xF9</t>
  </si>
  <si>
    <t>Option key  (USB code)</t>
  </si>
  <si>
    <t>FN key (Key Matrix code)</t>
  </si>
  <si>
    <t>1</t>
  </si>
  <si>
    <t>USB
Scancode</t>
  </si>
  <si>
    <t>Key</t>
  </si>
  <si>
    <t>Matrix</t>
  </si>
  <si>
    <t>Memo</t>
  </si>
  <si>
    <t>USB Scancode</t>
  </si>
  <si>
    <t xml:space="preserve"> </t>
  </si>
  <si>
    <t>Kbd
Matrix</t>
  </si>
  <si>
    <t>0xF8</t>
  </si>
  <si>
    <t>]} [{</t>
  </si>
  <si>
    <t>0</t>
  </si>
  <si>
    <t xml:space="preserve">\| </t>
  </si>
  <si>
    <t>#~ ] }(Non-US)</t>
  </si>
  <si>
    <t>0xF9</t>
  </si>
  <si>
    <t>`~ 半角/全角</t>
  </si>
  <si>
    <t>65</t>
  </si>
  <si>
    <t>↓ここをコピペする</t>
  </si>
  <si>
    <t>PgUp</t>
  </si>
  <si>
    <t>Del</t>
  </si>
  <si>
    <t>// EEPROM Map:KEY MATRIX to USB SCANCODE</t>
  </si>
  <si>
    <t xml:space="preserve">PgDn </t>
  </si>
  <si>
    <t>→</t>
  </si>
  <si>
    <t>←</t>
  </si>
  <si>
    <t>↓</t>
  </si>
  <si>
    <t>↑</t>
  </si>
  <si>
    <t>NumLK</t>
  </si>
  <si>
    <t>T /</t>
  </si>
  <si>
    <t>T *</t>
  </si>
  <si>
    <t>T -</t>
  </si>
  <si>
    <t>T +</t>
  </si>
  <si>
    <t>T Ent</t>
  </si>
  <si>
    <t>T 1</t>
  </si>
  <si>
    <t>T 2</t>
  </si>
  <si>
    <t>T 3</t>
  </si>
  <si>
    <t>T 4</t>
  </si>
  <si>
    <t>T 5</t>
  </si>
  <si>
    <t>T 6</t>
  </si>
  <si>
    <t>// EEPROM Map:GHOST(Phantom) Key reduction</t>
  </si>
  <si>
    <t>T 7</t>
  </si>
  <si>
    <t>T 8</t>
  </si>
  <si>
    <t>T 9</t>
  </si>
  <si>
    <t>T 0</t>
  </si>
  <si>
    <t>T .</t>
  </si>
  <si>
    <t>\ | (NonUS)</t>
  </si>
  <si>
    <t>// EEPROM Map:Option</t>
  </si>
  <si>
    <t>＼ _</t>
  </si>
  <si>
    <t>ひらがな カタカナ</t>
  </si>
  <si>
    <t>￥ ｜</t>
  </si>
  <si>
    <t>変換</t>
  </si>
  <si>
    <t>無変換</t>
  </si>
  <si>
    <t xml:space="preserve">L Control </t>
  </si>
  <si>
    <t xml:space="preserve">L Shift </t>
  </si>
  <si>
    <t xml:space="preserve">L Alt </t>
  </si>
  <si>
    <t>Left GUI / Windows</t>
  </si>
  <si>
    <t>Right GUI / Windows</t>
  </si>
  <si>
    <t/>
  </si>
  <si>
    <t>FF</t>
  </si>
  <si>
    <t>07</t>
  </si>
  <si>
    <t>FF</t>
  </si>
  <si>
    <t>0</t>
  </si>
  <si>
    <t>↓ここ（Ａ２のセル）にコピペする</t>
  </si>
  <si>
    <t>複数割当あり要注意</t>
  </si>
  <si>
    <t>件数</t>
  </si>
  <si>
    <t>12</t>
  </si>
  <si>
    <t>14</t>
  </si>
  <si>
    <t>18</t>
  </si>
  <si>
    <t>16</t>
  </si>
  <si>
    <t>22</t>
  </si>
  <si>
    <t>26</t>
  </si>
  <si>
    <t>30</t>
  </si>
  <si>
    <t>34</t>
  </si>
  <si>
    <t>24</t>
  </si>
  <si>
    <t>38</t>
  </si>
  <si>
    <t>:10008000FFFFFFFFFFFFFFFFFFFFFFFFFFFFFFFF80</t>
  </si>
  <si>
    <t>:10009000FFFFFFFFFFFFFFFFFFFFFFFFFFFFFFFF70</t>
  </si>
  <si>
    <t>:1000A0002F52344F335038510F49374E0E4A364D88</t>
  </si>
  <si>
    <t>:1000B0000C46124713482A4C2B3930491E3A1F3B35</t>
  </si>
  <si>
    <t>:1000C000203C213D223E233F244025412642274318</t>
  </si>
  <si>
    <t>:1000D0002D442E45FFFFFFFFFFFFFFFFFFFFFFFF48</t>
  </si>
  <si>
    <t xml:space="preserve"> </t>
  </si>
  <si>
    <t>26</t>
  </si>
  <si>
    <t>\| (Non-106JP?)</t>
  </si>
  <si>
    <t>28</t>
  </si>
  <si>
    <t>10</t>
  </si>
  <si>
    <t>12</t>
  </si>
  <si>
    <t>14</t>
  </si>
  <si>
    <t>16</t>
  </si>
  <si>
    <t>18</t>
  </si>
  <si>
    <t>20</t>
  </si>
  <si>
    <t>22</t>
  </si>
  <si>
    <t>24</t>
  </si>
  <si>
    <t>:10000000291E14041D2BFFFF3A1F1A161BFFFFFFAA</t>
  </si>
  <si>
    <t>:100010003B20080706FFFFFF3C21150919FFFFFFE2</t>
  </si>
  <si>
    <t>:100020003D22170A052CFFFF3E231C0B115356FFE0</t>
  </si>
  <si>
    <t>:100030003F24180D106157FF40250C0E366054FF09</t>
  </si>
  <si>
    <t>:100040004126120F375F55FF42271333385C59FFA3</t>
  </si>
  <si>
    <t>:10005000432D2F34875D5AFFFF2E3032FF5E5BFF4A</t>
  </si>
  <si>
    <t>:10006000FF892A28FF3658FFFF494A4C525062FF49</t>
  </si>
  <si>
    <t>:10007000FF4B4D4E514F63FFFFFF39E0E1E235FF8B</t>
  </si>
  <si>
    <t>:1000E0003F1F1F1F3F7F7F7F7F7F7F6E4E7E7E7C07</t>
  </si>
  <si>
    <t>:1000F00000000000FFA000010000FFFFFFFFFFFF66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</si>
</sst>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1"/>
      <name val="Courier New"/>
      <family val="3"/>
    </font>
    <font>
      <sz val="11"/>
      <name val="ＭＳ ゴシック"/>
      <family val="3"/>
    </font>
    <font>
      <sz val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9"/>
      <name val="Courier New"/>
      <family val="3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49" fontId="0" fillId="3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0" fillId="4" borderId="2" xfId="0" applyNumberFormat="1" applyFont="1" applyFill="1" applyBorder="1" applyAlignment="1">
      <alignment wrapText="1"/>
    </xf>
    <xf numFmtId="49" fontId="4" fillId="4" borderId="2" xfId="0" applyNumberFormat="1" applyFont="1" applyFill="1" applyBorder="1" applyAlignment="1">
      <alignment/>
    </xf>
    <xf numFmtId="49" fontId="0" fillId="3" borderId="3" xfId="0" applyNumberFormat="1" applyFill="1" applyBorder="1" applyAlignment="1">
      <alignment horizontal="left" wrapText="1"/>
    </xf>
    <xf numFmtId="49" fontId="0" fillId="3" borderId="3" xfId="0" applyNumberForma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5" borderId="0" xfId="0" applyNumberFormat="1" applyFont="1" applyFill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5" fillId="5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3" xfId="0" applyNumberFormat="1" applyFill="1" applyBorder="1" applyAlignment="1">
      <alignment horizontal="left" wrapText="1"/>
    </xf>
    <xf numFmtId="49" fontId="0" fillId="2" borderId="0" xfId="0" applyNumberFormat="1" applyFill="1" applyBorder="1" applyAlignment="1">
      <alignment horizontal="left" wrapText="1"/>
    </xf>
    <xf numFmtId="0" fontId="0" fillId="4" borderId="11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/>
    </xf>
    <xf numFmtId="0" fontId="0" fillId="2" borderId="0" xfId="0" applyNumberFormat="1" applyFill="1" applyAlignment="1">
      <alignment/>
    </xf>
    <xf numFmtId="0" fontId="1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0" borderId="3" xfId="0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4" fillId="4" borderId="11" xfId="0" applyNumberFormat="1" applyFont="1" applyFill="1" applyBorder="1" applyAlignment="1">
      <alignment/>
    </xf>
    <xf numFmtId="0" fontId="4" fillId="3" borderId="3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49" fontId="0" fillId="2" borderId="0" xfId="0" applyNumberFormat="1" applyFill="1" applyAlignment="1">
      <alignment/>
    </xf>
    <xf numFmtId="0" fontId="11" fillId="7" borderId="0" xfId="0" applyFont="1" applyFill="1" applyAlignment="1">
      <alignment/>
    </xf>
    <xf numFmtId="0" fontId="0" fillId="7" borderId="0" xfId="0" applyFill="1" applyAlignment="1">
      <alignment/>
    </xf>
    <xf numFmtId="0" fontId="11" fillId="5" borderId="0" xfId="0" applyFont="1" applyFill="1" applyAlignment="1">
      <alignment/>
    </xf>
    <xf numFmtId="0" fontId="0" fillId="8" borderId="0" xfId="0" applyFill="1" applyAlignment="1">
      <alignment/>
    </xf>
    <xf numFmtId="0" fontId="7" fillId="0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0" fillId="0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7" fillId="0" borderId="0" xfId="0" applyNumberFormat="1" applyFont="1" applyAlignment="1">
      <alignment horizontal="center" vertical="top" textRotation="180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7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9.125" style="8" customWidth="1"/>
    <col min="2" max="2" width="17.75390625" style="0" customWidth="1"/>
    <col min="3" max="3" width="7.75390625" style="2" customWidth="1"/>
    <col min="4" max="4" width="7.625" style="2" customWidth="1"/>
    <col min="5" max="5" width="4.125" style="12" customWidth="1"/>
    <col min="6" max="6" width="4.375" style="7" customWidth="1"/>
    <col min="7" max="7" width="4.75390625" style="7" customWidth="1"/>
    <col min="8" max="8" width="2.50390625" style="8" customWidth="1"/>
    <col min="9" max="9" width="7.75390625" style="4" customWidth="1"/>
    <col min="10" max="10" width="8.375" style="13" bestFit="1" customWidth="1"/>
    <col min="11" max="11" width="9.375" style="13" customWidth="1"/>
    <col min="12" max="12" width="3.625" style="2" customWidth="1"/>
    <col min="13" max="13" width="5.50390625" style="0" customWidth="1"/>
    <col min="14" max="14" width="10.25390625" style="0" customWidth="1"/>
    <col min="15" max="15" width="5.50390625" style="0" customWidth="1"/>
    <col min="16" max="16" width="11.125" style="0" customWidth="1"/>
    <col min="17" max="17" width="3.625" style="14" customWidth="1"/>
    <col min="18" max="18" width="3.875" style="14" customWidth="1"/>
    <col min="19" max="34" width="4.00390625" style="14" customWidth="1"/>
    <col min="35" max="38" width="4.50390625" style="14" customWidth="1"/>
    <col min="39" max="39" width="3.25390625" style="14" customWidth="1"/>
    <col min="40" max="40" width="3.125" style="14" customWidth="1"/>
    <col min="41" max="43" width="4.625" style="0" customWidth="1"/>
    <col min="44" max="44" width="4.625" style="14" customWidth="1"/>
    <col min="45" max="48" width="4.625" style="0" customWidth="1"/>
    <col min="49" max="49" width="3.50390625" style="0" customWidth="1"/>
    <col min="50" max="53" width="4.75390625" style="0" customWidth="1"/>
  </cols>
  <sheetData>
    <row r="1" spans="1:16" ht="28.5" thickBot="1">
      <c r="A1" s="11" t="s">
        <v>316</v>
      </c>
      <c r="B1" t="s">
        <v>264</v>
      </c>
      <c r="C1" s="23" t="s">
        <v>265</v>
      </c>
      <c r="D1" s="21" t="s">
        <v>315</v>
      </c>
      <c r="E1" s="12" t="s">
        <v>265</v>
      </c>
      <c r="F1" s="7" t="str">
        <f>B1</f>
        <v>Key</v>
      </c>
      <c r="G1" s="7" t="s">
        <v>263</v>
      </c>
      <c r="H1" s="8" t="s">
        <v>317</v>
      </c>
      <c r="I1" s="6" t="s">
        <v>314</v>
      </c>
      <c r="J1" s="13" t="s">
        <v>264</v>
      </c>
      <c r="K1" s="25" t="s">
        <v>313</v>
      </c>
      <c r="M1" s="29" t="s">
        <v>318</v>
      </c>
      <c r="N1" s="30"/>
      <c r="O1" s="31" t="s">
        <v>319</v>
      </c>
      <c r="P1" s="32"/>
    </row>
    <row r="2" spans="1:44" s="3" customFormat="1" ht="14.25" thickBot="1">
      <c r="A2" s="10" t="s">
        <v>79</v>
      </c>
      <c r="B2" s="3" t="s">
        <v>166</v>
      </c>
      <c r="C2" s="24" t="s">
        <v>78</v>
      </c>
      <c r="D2" s="22"/>
      <c r="E2" s="12" t="str">
        <f>C2</f>
        <v>03</v>
      </c>
      <c r="F2" s="7" t="str">
        <f aca="true" t="shared" si="0" ref="F2:F65">B2</f>
        <v>A </v>
      </c>
      <c r="G2" s="7" t="str">
        <f>A2</f>
        <v>04</v>
      </c>
      <c r="H2" s="8"/>
      <c r="I2" s="1" t="str">
        <f>DEC2HEX(ROW()-2,2)</f>
        <v>00</v>
      </c>
      <c r="J2" s="13" t="str">
        <f aca="true" t="shared" si="1" ref="J2:J33">VLOOKUP(I2,E$2:F$200,2,FALSE)</f>
        <v>ESC</v>
      </c>
      <c r="K2" s="26" t="str">
        <f aca="true" t="shared" si="2" ref="K2:K33">VLOOKUP(I2,E$2:G$200,3,FALSE)</f>
        <v>29</v>
      </c>
      <c r="L2" s="2"/>
      <c r="M2" s="28" t="s">
        <v>17</v>
      </c>
      <c r="N2" s="33" t="str">
        <f aca="true" t="shared" si="3" ref="N2:N33">VLOOKUP(M2,$A$2:$B$200,2,FALSE)</f>
        <v>[{ @`</v>
      </c>
      <c r="O2" s="28" t="s">
        <v>131</v>
      </c>
      <c r="P2" s="34" t="str">
        <f aca="true" t="shared" si="4" ref="P2:P33">VLOOKUP(O2,$A$2:$B$200,2,FALSE)</f>
        <v>↑</v>
      </c>
      <c r="Q2" s="14"/>
      <c r="R2" s="17"/>
      <c r="S2" s="17">
        <v>0</v>
      </c>
      <c r="T2" s="17">
        <v>1</v>
      </c>
      <c r="U2" s="17">
        <v>2</v>
      </c>
      <c r="V2" s="17">
        <v>3</v>
      </c>
      <c r="W2" s="17">
        <v>4</v>
      </c>
      <c r="X2" s="17">
        <v>5</v>
      </c>
      <c r="Y2" s="17">
        <v>6</v>
      </c>
      <c r="Z2" s="17">
        <v>7</v>
      </c>
      <c r="AA2" s="17">
        <v>8</v>
      </c>
      <c r="AB2" s="17">
        <v>9</v>
      </c>
      <c r="AC2" s="17">
        <v>10</v>
      </c>
      <c r="AD2" s="17">
        <v>11</v>
      </c>
      <c r="AE2" s="17">
        <v>12</v>
      </c>
      <c r="AF2" s="17">
        <v>13</v>
      </c>
      <c r="AG2" s="17">
        <v>14</v>
      </c>
      <c r="AH2" s="17">
        <v>15</v>
      </c>
      <c r="AI2" s="17">
        <v>16</v>
      </c>
      <c r="AJ2" s="17">
        <v>17</v>
      </c>
      <c r="AK2" s="17">
        <v>18</v>
      </c>
      <c r="AL2" s="17">
        <v>19</v>
      </c>
      <c r="AM2" s="17"/>
      <c r="AN2" s="17"/>
      <c r="AR2" s="17"/>
    </row>
    <row r="3" spans="1:38" ht="14.25" thickBot="1">
      <c r="A3" s="8" t="s">
        <v>80</v>
      </c>
      <c r="B3" t="s">
        <v>167</v>
      </c>
      <c r="C3" s="24" t="s">
        <v>98</v>
      </c>
      <c r="D3" s="22"/>
      <c r="E3" s="12" t="str">
        <f aca="true" t="shared" si="5" ref="E3:E66">C3</f>
        <v>24</v>
      </c>
      <c r="F3" s="7" t="str">
        <f t="shared" si="0"/>
        <v>B </v>
      </c>
      <c r="G3" s="7" t="str">
        <f aca="true" t="shared" si="6" ref="G3:G66">A3</f>
        <v>05</v>
      </c>
      <c r="I3" s="1" t="str">
        <f>DEC2HEX(ROW()-2,2)</f>
        <v>01</v>
      </c>
      <c r="J3" s="13" t="str">
        <f t="shared" si="1"/>
        <v>1 </v>
      </c>
      <c r="K3" s="26" t="str">
        <f t="shared" si="2"/>
        <v>1E</v>
      </c>
      <c r="M3" s="28" t="s">
        <v>107</v>
      </c>
      <c r="N3" s="33" t="str">
        <f t="shared" si="3"/>
        <v>‘ “ : *</v>
      </c>
      <c r="O3" s="28" t="s">
        <v>29</v>
      </c>
      <c r="P3" s="34" t="str">
        <f t="shared" si="4"/>
        <v>→</v>
      </c>
      <c r="R3" s="14">
        <v>0</v>
      </c>
      <c r="S3" s="14" t="str">
        <f aca="true" t="shared" si="7" ref="S3:AB10">IF(ISERROR(INDEX($J$2:$K$200,S$2*8+1+$R3,1))=TRUE,"",INDEX($J$2:$K$200,S$2*8+1+$R3,1))</f>
        <v>ESC</v>
      </c>
      <c r="T3" s="14" t="str">
        <f t="shared" si="7"/>
        <v>F1 </v>
      </c>
      <c r="U3" s="14" t="str">
        <f t="shared" si="7"/>
        <v>F2 </v>
      </c>
      <c r="V3" s="14" t="str">
        <f t="shared" si="7"/>
        <v>F3 </v>
      </c>
      <c r="W3" s="14" t="str">
        <f t="shared" si="7"/>
        <v>F4 </v>
      </c>
      <c r="X3" s="14" t="str">
        <f t="shared" si="7"/>
        <v>F5 </v>
      </c>
      <c r="Y3" s="14" t="str">
        <f t="shared" si="7"/>
        <v>F6 </v>
      </c>
      <c r="Z3" s="14" t="str">
        <f t="shared" si="7"/>
        <v>F7 </v>
      </c>
      <c r="AA3" s="14" t="str">
        <f t="shared" si="7"/>
        <v>F8 </v>
      </c>
      <c r="AB3" s="14" t="str">
        <f t="shared" si="7"/>
        <v>F9 </v>
      </c>
      <c r="AC3" s="14" t="str">
        <f aca="true" t="shared" si="8" ref="AC3:AL10">IF(ISERROR(INDEX($J$2:$K$200,AC$2*8+1+$R3,1))=TRUE,"",INDEX($J$2:$K$200,AC$2*8+1+$R3,1))</f>
        <v>F10 </v>
      </c>
      <c r="AD3" s="14">
        <f t="shared" si="8"/>
      </c>
      <c r="AE3" s="14">
        <f t="shared" si="8"/>
      </c>
      <c r="AF3" s="14">
        <f t="shared" si="8"/>
      </c>
      <c r="AG3" s="14">
        <f t="shared" si="8"/>
      </c>
      <c r="AH3" s="14">
        <f t="shared" si="8"/>
      </c>
      <c r="AI3" s="14">
        <f t="shared" si="8"/>
      </c>
      <c r="AJ3" s="2">
        <f t="shared" si="8"/>
      </c>
      <c r="AK3" s="2">
        <f t="shared" si="8"/>
      </c>
      <c r="AL3" s="2">
        <f t="shared" si="8"/>
      </c>
    </row>
    <row r="4" spans="1:38" ht="14.25" thickBot="1">
      <c r="A4" s="8" t="s">
        <v>81</v>
      </c>
      <c r="B4" t="s">
        <v>168</v>
      </c>
      <c r="C4" s="24" t="s">
        <v>77</v>
      </c>
      <c r="D4" s="22"/>
      <c r="E4" s="12" t="str">
        <f t="shared" si="5"/>
        <v>14</v>
      </c>
      <c r="F4" s="7" t="str">
        <f t="shared" si="0"/>
        <v>C </v>
      </c>
      <c r="G4" s="7" t="str">
        <f t="shared" si="6"/>
        <v>06</v>
      </c>
      <c r="I4" s="1" t="str">
        <f>DEC2HEX(ROW()-2,2)</f>
        <v>02</v>
      </c>
      <c r="J4" s="13" t="str">
        <f t="shared" si="1"/>
        <v>Q </v>
      </c>
      <c r="K4" s="26" t="str">
        <f t="shared" si="2"/>
        <v>14</v>
      </c>
      <c r="M4" s="28" t="s">
        <v>106</v>
      </c>
      <c r="N4" s="33" t="str">
        <f t="shared" si="3"/>
        <v> ; +</v>
      </c>
      <c r="O4" s="28" t="s">
        <v>129</v>
      </c>
      <c r="P4" s="34" t="str">
        <f t="shared" si="4"/>
        <v>←</v>
      </c>
      <c r="R4" s="14">
        <v>1</v>
      </c>
      <c r="S4" s="14" t="str">
        <f t="shared" si="7"/>
        <v>1 </v>
      </c>
      <c r="T4" s="14" t="str">
        <f t="shared" si="7"/>
        <v>2 </v>
      </c>
      <c r="U4" s="14" t="str">
        <f t="shared" si="7"/>
        <v>3 </v>
      </c>
      <c r="V4" s="14" t="str">
        <f t="shared" si="7"/>
        <v>4 </v>
      </c>
      <c r="W4" s="14" t="str">
        <f t="shared" si="7"/>
        <v>5 </v>
      </c>
      <c r="X4" s="14" t="str">
        <f t="shared" si="7"/>
        <v>6 </v>
      </c>
      <c r="Y4" s="14" t="str">
        <f t="shared" si="7"/>
        <v>7 </v>
      </c>
      <c r="Z4" s="14" t="str">
        <f t="shared" si="7"/>
        <v>8 </v>
      </c>
      <c r="AA4" s="14" t="str">
        <f t="shared" si="7"/>
        <v>9 </v>
      </c>
      <c r="AB4" s="14" t="str">
        <f t="shared" si="7"/>
        <v>0 </v>
      </c>
      <c r="AC4" s="14" t="str">
        <f t="shared" si="8"/>
        <v>-_  -=</v>
      </c>
      <c r="AD4" s="14" t="str">
        <f t="shared" si="8"/>
        <v>=+ ^~</v>
      </c>
      <c r="AE4" s="14" t="str">
        <f t="shared" si="8"/>
        <v>￥ ｜</v>
      </c>
      <c r="AF4" s="14" t="str">
        <f t="shared" si="8"/>
        <v>Insert </v>
      </c>
      <c r="AG4" s="14" t="str">
        <f t="shared" si="8"/>
        <v>PgUp</v>
      </c>
      <c r="AH4" s="14">
        <f t="shared" si="8"/>
      </c>
      <c r="AI4" s="14">
        <f t="shared" si="8"/>
      </c>
      <c r="AJ4" s="2">
        <f t="shared" si="8"/>
      </c>
      <c r="AK4" s="2">
        <f t="shared" si="8"/>
      </c>
      <c r="AL4" s="2">
        <f t="shared" si="8"/>
      </c>
    </row>
    <row r="5" spans="1:38" ht="14.25" thickBot="1">
      <c r="A5" s="8" t="s">
        <v>83</v>
      </c>
      <c r="B5" t="s">
        <v>169</v>
      </c>
      <c r="C5" s="24" t="s">
        <v>89</v>
      </c>
      <c r="D5" s="22"/>
      <c r="E5" s="12" t="str">
        <f t="shared" si="5"/>
        <v>13</v>
      </c>
      <c r="F5" s="7" t="str">
        <f t="shared" si="0"/>
        <v>D </v>
      </c>
      <c r="G5" s="7" t="str">
        <f t="shared" si="6"/>
        <v>07</v>
      </c>
      <c r="I5" s="1" t="str">
        <f>DEC2HEX(ROW()-2,2)</f>
        <v>03</v>
      </c>
      <c r="J5" s="13" t="str">
        <f t="shared" si="1"/>
        <v>A </v>
      </c>
      <c r="K5" s="26" t="str">
        <f t="shared" si="2"/>
        <v>04</v>
      </c>
      <c r="M5" s="28" t="s">
        <v>113</v>
      </c>
      <c r="N5" s="33" t="str">
        <f t="shared" si="3"/>
        <v>/ ?  </v>
      </c>
      <c r="O5" s="28" t="s">
        <v>130</v>
      </c>
      <c r="P5" s="34" t="str">
        <f t="shared" si="4"/>
        <v>↓</v>
      </c>
      <c r="R5" s="14">
        <v>2</v>
      </c>
      <c r="S5" s="14" t="str">
        <f t="shared" si="7"/>
        <v>Q </v>
      </c>
      <c r="T5" s="14" t="str">
        <f t="shared" si="7"/>
        <v>W </v>
      </c>
      <c r="U5" s="14" t="str">
        <f t="shared" si="7"/>
        <v>E </v>
      </c>
      <c r="V5" s="14" t="str">
        <f t="shared" si="7"/>
        <v>R </v>
      </c>
      <c r="W5" s="14" t="str">
        <f t="shared" si="7"/>
        <v>T </v>
      </c>
      <c r="X5" s="14" t="str">
        <f t="shared" si="7"/>
        <v>Y </v>
      </c>
      <c r="Y5" s="14" t="str">
        <f t="shared" si="7"/>
        <v>U </v>
      </c>
      <c r="Z5" s="14" t="str">
        <f t="shared" si="7"/>
        <v>I </v>
      </c>
      <c r="AA5" s="14" t="str">
        <f t="shared" si="7"/>
        <v>O </v>
      </c>
      <c r="AB5" s="14" t="str">
        <f t="shared" si="7"/>
        <v>P </v>
      </c>
      <c r="AC5" s="14" t="str">
        <f t="shared" si="8"/>
        <v>[{ @`</v>
      </c>
      <c r="AD5" s="14" t="str">
        <f t="shared" si="8"/>
        <v>]} [{</v>
      </c>
      <c r="AE5" s="14" t="str">
        <f t="shared" si="8"/>
        <v>BS</v>
      </c>
      <c r="AF5" s="14" t="str">
        <f t="shared" si="8"/>
        <v>Home </v>
      </c>
      <c r="AG5" s="14" t="str">
        <f t="shared" si="8"/>
        <v>End </v>
      </c>
      <c r="AH5" s="14" t="str">
        <f t="shared" si="8"/>
        <v>CapsLock </v>
      </c>
      <c r="AI5" s="14">
        <f t="shared" si="8"/>
      </c>
      <c r="AJ5" s="2">
        <f t="shared" si="8"/>
      </c>
      <c r="AK5" s="2">
        <f t="shared" si="8"/>
      </c>
      <c r="AL5" s="2">
        <f t="shared" si="8"/>
      </c>
    </row>
    <row r="6" spans="1:38" ht="14.25" thickBot="1">
      <c r="A6" s="8" t="s">
        <v>84</v>
      </c>
      <c r="B6" t="s">
        <v>170</v>
      </c>
      <c r="C6" s="24" t="s">
        <v>88</v>
      </c>
      <c r="D6" s="22"/>
      <c r="E6" s="12" t="str">
        <f t="shared" si="5"/>
        <v>12</v>
      </c>
      <c r="F6" s="7" t="str">
        <f t="shared" si="0"/>
        <v>E </v>
      </c>
      <c r="G6" s="7" t="str">
        <f t="shared" si="6"/>
        <v>08</v>
      </c>
      <c r="I6" s="1" t="str">
        <f>DEC2HEX(ROW()-2,2)</f>
        <v>04</v>
      </c>
      <c r="J6" s="13" t="str">
        <f t="shared" si="1"/>
        <v>Z </v>
      </c>
      <c r="K6" s="26" t="str">
        <f t="shared" si="2"/>
        <v>1D</v>
      </c>
      <c r="M6" s="28" t="s">
        <v>5</v>
      </c>
      <c r="N6" s="33" t="str">
        <f t="shared" si="3"/>
        <v>L </v>
      </c>
      <c r="O6" s="28" t="s">
        <v>126</v>
      </c>
      <c r="P6" s="34" t="str">
        <f t="shared" si="4"/>
        <v>Insert </v>
      </c>
      <c r="R6" s="14">
        <v>3</v>
      </c>
      <c r="S6" s="14" t="str">
        <f t="shared" si="7"/>
        <v>A </v>
      </c>
      <c r="T6" s="14" t="str">
        <f t="shared" si="7"/>
        <v>S </v>
      </c>
      <c r="U6" s="14" t="str">
        <f t="shared" si="7"/>
        <v>D </v>
      </c>
      <c r="V6" s="14" t="str">
        <f t="shared" si="7"/>
        <v>F </v>
      </c>
      <c r="W6" s="14" t="str">
        <f t="shared" si="7"/>
        <v>G </v>
      </c>
      <c r="X6" s="14" t="str">
        <f t="shared" si="7"/>
        <v>H </v>
      </c>
      <c r="Y6" s="14" t="str">
        <f t="shared" si="7"/>
        <v>J </v>
      </c>
      <c r="Z6" s="14" t="str">
        <f t="shared" si="7"/>
        <v>K </v>
      </c>
      <c r="AA6" s="14" t="str">
        <f t="shared" si="7"/>
        <v>L </v>
      </c>
      <c r="AB6" s="14" t="str">
        <f t="shared" si="7"/>
        <v> ; +</v>
      </c>
      <c r="AC6" s="14" t="str">
        <f t="shared" si="8"/>
        <v>‘ “ : *</v>
      </c>
      <c r="AD6" s="14" t="str">
        <f t="shared" si="8"/>
        <v>#~ ] }(Non-US)</v>
      </c>
      <c r="AE6" s="14" t="str">
        <f t="shared" si="8"/>
        <v>ENTER</v>
      </c>
      <c r="AF6" s="14" t="str">
        <f t="shared" si="8"/>
        <v>Del</v>
      </c>
      <c r="AG6" s="14" t="str">
        <f t="shared" si="8"/>
        <v>PgDn </v>
      </c>
      <c r="AH6" s="14" t="str">
        <f t="shared" si="8"/>
        <v>L Control </v>
      </c>
      <c r="AI6" s="14">
        <f t="shared" si="8"/>
      </c>
      <c r="AJ6" s="2">
        <f t="shared" si="8"/>
      </c>
      <c r="AK6" s="2">
        <f t="shared" si="8"/>
      </c>
      <c r="AL6" s="2">
        <f t="shared" si="8"/>
      </c>
    </row>
    <row r="7" spans="1:38" ht="14.25" thickBot="1">
      <c r="A7" s="8" t="s">
        <v>85</v>
      </c>
      <c r="B7" t="s">
        <v>171</v>
      </c>
      <c r="C7" s="24" t="s">
        <v>7</v>
      </c>
      <c r="D7" s="22"/>
      <c r="E7" s="12" t="str">
        <f t="shared" si="5"/>
        <v>1B</v>
      </c>
      <c r="F7" s="7" t="str">
        <f t="shared" si="0"/>
        <v>F </v>
      </c>
      <c r="G7" s="7" t="str">
        <f t="shared" si="6"/>
        <v>09</v>
      </c>
      <c r="I7" s="1" t="str">
        <f>DEC2HEX(ROW()-2,2)</f>
        <v>05</v>
      </c>
      <c r="J7" s="13" t="str">
        <f t="shared" si="1"/>
        <v>TAB</v>
      </c>
      <c r="K7" s="26" t="str">
        <f t="shared" si="2"/>
        <v>2B</v>
      </c>
      <c r="M7" s="28" t="s">
        <v>112</v>
      </c>
      <c r="N7" s="33" t="str">
        <f t="shared" si="3"/>
        <v>. &gt; </v>
      </c>
      <c r="O7" s="28" t="s">
        <v>28</v>
      </c>
      <c r="P7" s="34" t="str">
        <f t="shared" si="4"/>
        <v>PgDn </v>
      </c>
      <c r="R7" s="14">
        <v>4</v>
      </c>
      <c r="S7" s="14" t="str">
        <f t="shared" si="7"/>
        <v>Z </v>
      </c>
      <c r="T7" s="14" t="str">
        <f t="shared" si="7"/>
        <v>X </v>
      </c>
      <c r="U7" s="14" t="str">
        <f t="shared" si="7"/>
        <v>C </v>
      </c>
      <c r="V7" s="14" t="str">
        <f t="shared" si="7"/>
        <v>V </v>
      </c>
      <c r="W7" s="14" t="str">
        <f t="shared" si="7"/>
        <v>B </v>
      </c>
      <c r="X7" s="14" t="str">
        <f t="shared" si="7"/>
        <v>N </v>
      </c>
      <c r="Y7" s="14" t="str">
        <f t="shared" si="7"/>
        <v>M </v>
      </c>
      <c r="Z7" s="14" t="str">
        <f t="shared" si="7"/>
        <v>, &lt; </v>
      </c>
      <c r="AA7" s="14" t="str">
        <f t="shared" si="7"/>
        <v>. &gt; </v>
      </c>
      <c r="AB7" s="14" t="str">
        <f t="shared" si="7"/>
        <v>/ ?  </v>
      </c>
      <c r="AC7" s="14" t="str">
        <f t="shared" si="8"/>
        <v>＼ _</v>
      </c>
      <c r="AD7" s="14">
        <f t="shared" si="8"/>
      </c>
      <c r="AE7" s="14">
        <f t="shared" si="8"/>
      </c>
      <c r="AF7" s="14" t="str">
        <f t="shared" si="8"/>
        <v>↑</v>
      </c>
      <c r="AG7" s="14" t="str">
        <f t="shared" si="8"/>
        <v>↓</v>
      </c>
      <c r="AH7" s="14" t="str">
        <f t="shared" si="8"/>
        <v>L Shift </v>
      </c>
      <c r="AI7" s="14">
        <f t="shared" si="8"/>
      </c>
      <c r="AJ7" s="2">
        <f t="shared" si="8"/>
      </c>
      <c r="AK7" s="2">
        <f t="shared" si="8"/>
      </c>
      <c r="AL7" s="2">
        <f t="shared" si="8"/>
      </c>
    </row>
    <row r="8" spans="1:38" ht="14.25" thickBot="1">
      <c r="A8" s="8" t="s">
        <v>0</v>
      </c>
      <c r="B8" t="s">
        <v>172</v>
      </c>
      <c r="C8" s="24" t="s">
        <v>97</v>
      </c>
      <c r="D8" s="22"/>
      <c r="E8" s="12" t="str">
        <f t="shared" si="5"/>
        <v>23</v>
      </c>
      <c r="F8" s="7" t="str">
        <f t="shared" si="0"/>
        <v>G </v>
      </c>
      <c r="G8" s="7" t="str">
        <f t="shared" si="6"/>
        <v>0A</v>
      </c>
      <c r="I8" s="1" t="str">
        <f>DEC2HEX(ROW()-2,2)</f>
        <v>06</v>
      </c>
      <c r="J8" s="13" t="e">
        <f t="shared" si="1"/>
        <v>#N/A</v>
      </c>
      <c r="K8" s="26" t="e">
        <f t="shared" si="2"/>
        <v>#N/A</v>
      </c>
      <c r="M8" s="28" t="s">
        <v>4</v>
      </c>
      <c r="N8" s="33" t="str">
        <f t="shared" si="3"/>
        <v>K </v>
      </c>
      <c r="O8" s="28" t="s">
        <v>24</v>
      </c>
      <c r="P8" s="34" t="str">
        <f t="shared" si="4"/>
        <v>Home </v>
      </c>
      <c r="R8" s="14">
        <v>5</v>
      </c>
      <c r="S8" s="14" t="str">
        <f t="shared" si="7"/>
        <v>TAB</v>
      </c>
      <c r="T8" s="14">
        <f t="shared" si="7"/>
      </c>
      <c r="U8" s="14">
        <f t="shared" si="7"/>
      </c>
      <c r="V8" s="14">
        <f t="shared" si="7"/>
      </c>
      <c r="W8" s="14" t="str">
        <f t="shared" si="7"/>
        <v>SPACE</v>
      </c>
      <c r="X8" s="14" t="str">
        <f t="shared" si="7"/>
        <v>NumLK</v>
      </c>
      <c r="Y8" s="14" t="str">
        <f t="shared" si="7"/>
        <v>T 9</v>
      </c>
      <c r="Z8" s="14" t="str">
        <f t="shared" si="7"/>
        <v>T 8</v>
      </c>
      <c r="AA8" s="14" t="str">
        <f t="shared" si="7"/>
        <v>T 7</v>
      </c>
      <c r="AB8" s="14" t="str">
        <f t="shared" si="7"/>
        <v>T 4</v>
      </c>
      <c r="AC8" s="14" t="str">
        <f t="shared" si="8"/>
        <v>T 5</v>
      </c>
      <c r="AD8" s="14" t="str">
        <f t="shared" si="8"/>
        <v>T 6</v>
      </c>
      <c r="AE8" s="14">
        <f t="shared" si="8"/>
      </c>
      <c r="AF8" s="14" t="str">
        <f t="shared" si="8"/>
        <v>←</v>
      </c>
      <c r="AG8" s="14" t="str">
        <f t="shared" si="8"/>
        <v>→</v>
      </c>
      <c r="AH8" s="14" t="str">
        <f t="shared" si="8"/>
        <v>L Alt </v>
      </c>
      <c r="AI8" s="14">
        <f t="shared" si="8"/>
      </c>
      <c r="AJ8" s="2">
        <f t="shared" si="8"/>
      </c>
      <c r="AK8" s="2">
        <f t="shared" si="8"/>
      </c>
      <c r="AL8" s="2">
        <f t="shared" si="8"/>
      </c>
    </row>
    <row r="9" spans="1:38" ht="14.25" thickBot="1">
      <c r="A9" s="8" t="s">
        <v>1</v>
      </c>
      <c r="B9" t="s">
        <v>173</v>
      </c>
      <c r="C9" s="24" t="s">
        <v>13</v>
      </c>
      <c r="D9" s="22"/>
      <c r="E9" s="12" t="str">
        <f t="shared" si="5"/>
        <v>2B</v>
      </c>
      <c r="F9" s="7" t="str">
        <f t="shared" si="0"/>
        <v>H </v>
      </c>
      <c r="G9" s="7" t="str">
        <f t="shared" si="6"/>
        <v>0B</v>
      </c>
      <c r="I9" s="1" t="str">
        <f>DEC2HEX(ROW()-2,2)</f>
        <v>07</v>
      </c>
      <c r="J9" s="13" t="e">
        <f t="shared" si="1"/>
        <v>#N/A</v>
      </c>
      <c r="K9" s="26" t="e">
        <f t="shared" si="2"/>
        <v>#N/A</v>
      </c>
      <c r="M9" s="28" t="s">
        <v>110</v>
      </c>
      <c r="N9" s="33" t="str">
        <f t="shared" si="3"/>
        <v>, &lt; </v>
      </c>
      <c r="O9" s="28" t="s">
        <v>27</v>
      </c>
      <c r="P9" s="34" t="str">
        <f t="shared" si="4"/>
        <v>End </v>
      </c>
      <c r="R9" s="14">
        <v>6</v>
      </c>
      <c r="S9" s="14">
        <f t="shared" si="7"/>
      </c>
      <c r="T9" s="14">
        <f t="shared" si="7"/>
      </c>
      <c r="U9" s="14">
        <f t="shared" si="7"/>
      </c>
      <c r="V9" s="14">
        <f t="shared" si="7"/>
      </c>
      <c r="W9" s="14">
        <f t="shared" si="7"/>
      </c>
      <c r="X9" s="14" t="str">
        <f t="shared" si="7"/>
        <v>T -</v>
      </c>
      <c r="Y9" s="14" t="str">
        <f t="shared" si="7"/>
        <v>T +</v>
      </c>
      <c r="Z9" s="14" t="str">
        <f t="shared" si="7"/>
        <v>T /</v>
      </c>
      <c r="AA9" s="14" t="str">
        <f t="shared" si="7"/>
        <v>T *</v>
      </c>
      <c r="AB9" s="14" t="str">
        <f t="shared" si="7"/>
        <v>T 1</v>
      </c>
      <c r="AC9" s="14" t="str">
        <f t="shared" si="8"/>
        <v>T 2</v>
      </c>
      <c r="AD9" s="14" t="str">
        <f t="shared" si="8"/>
        <v>T 3</v>
      </c>
      <c r="AE9" s="14" t="str">
        <f t="shared" si="8"/>
        <v>T Ent</v>
      </c>
      <c r="AF9" s="14" t="str">
        <f t="shared" si="8"/>
        <v>T 0</v>
      </c>
      <c r="AG9" s="14" t="str">
        <f t="shared" si="8"/>
        <v>T .</v>
      </c>
      <c r="AH9" s="14" t="str">
        <f t="shared" si="8"/>
        <v>`~ 半角/全角</v>
      </c>
      <c r="AI9" s="14">
        <f t="shared" si="8"/>
      </c>
      <c r="AJ9" s="2">
        <f t="shared" si="8"/>
      </c>
      <c r="AK9" s="2">
        <f t="shared" si="8"/>
      </c>
      <c r="AL9" s="2">
        <f t="shared" si="8"/>
      </c>
    </row>
    <row r="10" spans="1:38" ht="14.25" thickBot="1">
      <c r="A10" s="8" t="s">
        <v>2</v>
      </c>
      <c r="B10" t="s">
        <v>174</v>
      </c>
      <c r="C10" s="24" t="s">
        <v>18</v>
      </c>
      <c r="D10" s="22"/>
      <c r="E10" s="12" t="str">
        <f t="shared" si="5"/>
        <v>3A</v>
      </c>
      <c r="F10" s="7" t="str">
        <f t="shared" si="0"/>
        <v>I </v>
      </c>
      <c r="G10" s="7" t="str">
        <f t="shared" si="6"/>
        <v>0C</v>
      </c>
      <c r="I10" s="1" t="str">
        <f>DEC2HEX(ROW()-2,2)</f>
        <v>08</v>
      </c>
      <c r="J10" s="13" t="str">
        <f t="shared" si="1"/>
        <v>F1 </v>
      </c>
      <c r="K10" s="26" t="str">
        <f t="shared" si="2"/>
        <v>3A</v>
      </c>
      <c r="M10" s="28" t="s">
        <v>2</v>
      </c>
      <c r="N10" s="33" t="str">
        <f t="shared" si="3"/>
        <v>I </v>
      </c>
      <c r="O10" s="28" t="s">
        <v>123</v>
      </c>
      <c r="P10" s="34" t="str">
        <f t="shared" si="4"/>
        <v>PrintScreen </v>
      </c>
      <c r="R10" s="14">
        <v>7</v>
      </c>
      <c r="S10" s="14">
        <f t="shared" si="7"/>
      </c>
      <c r="T10" s="14">
        <f t="shared" si="7"/>
      </c>
      <c r="U10" s="14">
        <f t="shared" si="7"/>
      </c>
      <c r="V10" s="14">
        <f t="shared" si="7"/>
      </c>
      <c r="W10" s="14">
        <f t="shared" si="7"/>
      </c>
      <c r="X10" s="14">
        <f t="shared" si="7"/>
      </c>
      <c r="Y10" s="14">
        <f t="shared" si="7"/>
      </c>
      <c r="Z10" s="14">
        <f t="shared" si="7"/>
      </c>
      <c r="AA10" s="14">
        <f t="shared" si="7"/>
      </c>
      <c r="AB10" s="14">
        <f t="shared" si="7"/>
      </c>
      <c r="AC10" s="14">
        <f t="shared" si="8"/>
      </c>
      <c r="AD10" s="14">
        <f t="shared" si="8"/>
      </c>
      <c r="AE10" s="14">
        <f t="shared" si="8"/>
      </c>
      <c r="AF10" s="14">
        <f t="shared" si="8"/>
      </c>
      <c r="AG10" s="14">
        <f t="shared" si="8"/>
      </c>
      <c r="AH10" s="14">
        <f t="shared" si="8"/>
      </c>
      <c r="AI10" s="14">
        <f t="shared" si="8"/>
      </c>
      <c r="AJ10" s="2">
        <f t="shared" si="8"/>
      </c>
      <c r="AK10" s="2">
        <f t="shared" si="8"/>
      </c>
      <c r="AL10" s="2">
        <f t="shared" si="8"/>
      </c>
    </row>
    <row r="11" spans="1:16" ht="14.25" thickBot="1">
      <c r="A11" s="8" t="s">
        <v>3</v>
      </c>
      <c r="B11" t="s">
        <v>175</v>
      </c>
      <c r="C11" s="24" t="s">
        <v>106</v>
      </c>
      <c r="D11" s="22"/>
      <c r="E11" s="12" t="str">
        <f t="shared" si="5"/>
        <v>33</v>
      </c>
      <c r="F11" s="7" t="str">
        <f t="shared" si="0"/>
        <v>J </v>
      </c>
      <c r="G11" s="7" t="str">
        <f t="shared" si="6"/>
        <v>0D</v>
      </c>
      <c r="I11" s="1" t="str">
        <f>DEC2HEX(ROW()-2,2)</f>
        <v>09</v>
      </c>
      <c r="J11" s="13" t="str">
        <f t="shared" si="1"/>
        <v>2 </v>
      </c>
      <c r="K11" s="26" t="str">
        <f t="shared" si="2"/>
        <v>1F</v>
      </c>
      <c r="M11" s="28" t="s">
        <v>88</v>
      </c>
      <c r="N11" s="33" t="str">
        <f t="shared" si="3"/>
        <v>O </v>
      </c>
      <c r="O11" s="28" t="s">
        <v>124</v>
      </c>
      <c r="P11" s="34" t="str">
        <f t="shared" si="4"/>
        <v>ScrollLock </v>
      </c>
    </row>
    <row r="12" spans="1:38" ht="14.25" thickBot="1">
      <c r="A12" s="8" t="s">
        <v>4</v>
      </c>
      <c r="B12" t="s">
        <v>176</v>
      </c>
      <c r="C12" s="24" t="s">
        <v>19</v>
      </c>
      <c r="D12" s="22"/>
      <c r="E12" s="12" t="str">
        <f t="shared" si="5"/>
        <v>3B</v>
      </c>
      <c r="F12" s="7" t="str">
        <f t="shared" si="0"/>
        <v>K </v>
      </c>
      <c r="G12" s="7" t="str">
        <f t="shared" si="6"/>
        <v>0E</v>
      </c>
      <c r="I12" s="1" t="str">
        <f>DEC2HEX(ROW()-2,2)</f>
        <v>0A</v>
      </c>
      <c r="J12" s="13" t="str">
        <f t="shared" si="1"/>
        <v>W </v>
      </c>
      <c r="K12" s="26" t="str">
        <f t="shared" si="2"/>
        <v>1A</v>
      </c>
      <c r="M12" s="28" t="s">
        <v>89</v>
      </c>
      <c r="N12" s="33" t="str">
        <f t="shared" si="3"/>
        <v>P </v>
      </c>
      <c r="O12" s="28" t="s">
        <v>125</v>
      </c>
      <c r="P12" s="34" t="str">
        <f t="shared" si="4"/>
        <v>Pause </v>
      </c>
      <c r="S12" s="14">
        <f aca="true" t="shared" si="9" ref="S12:AL12">IF(S3="",0,1)</f>
        <v>1</v>
      </c>
      <c r="T12" s="14">
        <f t="shared" si="9"/>
        <v>1</v>
      </c>
      <c r="U12" s="14">
        <f t="shared" si="9"/>
        <v>1</v>
      </c>
      <c r="V12" s="14">
        <f t="shared" si="9"/>
        <v>1</v>
      </c>
      <c r="W12" s="14">
        <f t="shared" si="9"/>
        <v>1</v>
      </c>
      <c r="X12" s="14">
        <f t="shared" si="9"/>
        <v>1</v>
      </c>
      <c r="Y12" s="14">
        <f t="shared" si="9"/>
        <v>1</v>
      </c>
      <c r="Z12" s="14">
        <f t="shared" si="9"/>
        <v>1</v>
      </c>
      <c r="AA12" s="14">
        <f t="shared" si="9"/>
        <v>1</v>
      </c>
      <c r="AB12" s="14">
        <f t="shared" si="9"/>
        <v>1</v>
      </c>
      <c r="AC12" s="14">
        <f t="shared" si="9"/>
        <v>1</v>
      </c>
      <c r="AD12" s="14">
        <f t="shared" si="9"/>
        <v>0</v>
      </c>
      <c r="AE12" s="14">
        <f t="shared" si="9"/>
        <v>0</v>
      </c>
      <c r="AF12" s="14">
        <f t="shared" si="9"/>
        <v>0</v>
      </c>
      <c r="AG12" s="14">
        <f t="shared" si="9"/>
        <v>0</v>
      </c>
      <c r="AH12" s="14">
        <f t="shared" si="9"/>
        <v>0</v>
      </c>
      <c r="AI12" s="14">
        <f t="shared" si="9"/>
        <v>0</v>
      </c>
      <c r="AJ12" s="14">
        <f t="shared" si="9"/>
        <v>0</v>
      </c>
      <c r="AK12" s="14">
        <f t="shared" si="9"/>
        <v>0</v>
      </c>
      <c r="AL12" s="14">
        <f t="shared" si="9"/>
        <v>0</v>
      </c>
    </row>
    <row r="13" spans="1:38" ht="14.25" thickBot="1">
      <c r="A13" s="8" t="s">
        <v>5</v>
      </c>
      <c r="B13" t="s">
        <v>177</v>
      </c>
      <c r="C13" s="24" t="s">
        <v>120</v>
      </c>
      <c r="D13" s="22"/>
      <c r="E13" s="12" t="str">
        <f t="shared" si="5"/>
        <v>43</v>
      </c>
      <c r="F13" s="7" t="str">
        <f t="shared" si="0"/>
        <v>L </v>
      </c>
      <c r="G13" s="7" t="str">
        <f t="shared" si="6"/>
        <v>0F</v>
      </c>
      <c r="I13" s="1" t="str">
        <f>DEC2HEX(ROW()-2,2)</f>
        <v>0B</v>
      </c>
      <c r="J13" s="13" t="str">
        <f t="shared" si="1"/>
        <v>S </v>
      </c>
      <c r="K13" s="26" t="str">
        <f t="shared" si="2"/>
        <v>16</v>
      </c>
      <c r="M13" s="28" t="s">
        <v>12</v>
      </c>
      <c r="N13" s="33" t="str">
        <f t="shared" si="3"/>
        <v>BS</v>
      </c>
      <c r="O13" s="28" t="s">
        <v>26</v>
      </c>
      <c r="P13" s="34" t="str">
        <f t="shared" si="4"/>
        <v>Del</v>
      </c>
      <c r="S13" s="14">
        <f aca="true" t="shared" si="10" ref="S13:AL13">IF(S4="",0,1)</f>
        <v>1</v>
      </c>
      <c r="T13" s="14">
        <f t="shared" si="10"/>
        <v>1</v>
      </c>
      <c r="U13" s="14">
        <f t="shared" si="10"/>
        <v>1</v>
      </c>
      <c r="V13" s="14">
        <f t="shared" si="10"/>
        <v>1</v>
      </c>
      <c r="W13" s="14">
        <f t="shared" si="10"/>
        <v>1</v>
      </c>
      <c r="X13" s="14">
        <f t="shared" si="10"/>
        <v>1</v>
      </c>
      <c r="Y13" s="14">
        <f t="shared" si="10"/>
        <v>1</v>
      </c>
      <c r="Z13" s="14">
        <f t="shared" si="10"/>
        <v>1</v>
      </c>
      <c r="AA13" s="14">
        <f t="shared" si="10"/>
        <v>1</v>
      </c>
      <c r="AB13" s="14">
        <f t="shared" si="10"/>
        <v>1</v>
      </c>
      <c r="AC13" s="14">
        <f t="shared" si="10"/>
        <v>1</v>
      </c>
      <c r="AD13" s="14">
        <f t="shared" si="10"/>
        <v>1</v>
      </c>
      <c r="AE13" s="14">
        <f t="shared" si="10"/>
        <v>1</v>
      </c>
      <c r="AF13" s="14">
        <f t="shared" si="10"/>
        <v>1</v>
      </c>
      <c r="AG13" s="14">
        <f t="shared" si="10"/>
        <v>1</v>
      </c>
      <c r="AH13" s="14">
        <f t="shared" si="10"/>
        <v>0</v>
      </c>
      <c r="AI13" s="14">
        <f t="shared" si="10"/>
        <v>0</v>
      </c>
      <c r="AJ13" s="14">
        <f t="shared" si="10"/>
        <v>0</v>
      </c>
      <c r="AK13" s="14">
        <f t="shared" si="10"/>
        <v>0</v>
      </c>
      <c r="AL13" s="14">
        <f t="shared" si="10"/>
        <v>0</v>
      </c>
    </row>
    <row r="14" spans="1:38" ht="14.25" thickBot="1">
      <c r="A14" s="8" t="s">
        <v>71</v>
      </c>
      <c r="B14" t="s">
        <v>178</v>
      </c>
      <c r="C14" s="24" t="s">
        <v>107</v>
      </c>
      <c r="D14" s="22"/>
      <c r="E14" s="12" t="str">
        <f t="shared" si="5"/>
        <v>34</v>
      </c>
      <c r="F14" s="7" t="str">
        <f t="shared" si="0"/>
        <v>M </v>
      </c>
      <c r="G14" s="7" t="str">
        <f t="shared" si="6"/>
        <v>10</v>
      </c>
      <c r="I14" s="1" t="str">
        <f>DEC2HEX(ROW()-2,2)</f>
        <v>0C</v>
      </c>
      <c r="J14" s="13" t="str">
        <f t="shared" si="1"/>
        <v>X </v>
      </c>
      <c r="K14" s="26" t="str">
        <f t="shared" si="2"/>
        <v>1B</v>
      </c>
      <c r="M14" s="28" t="s">
        <v>13</v>
      </c>
      <c r="N14" s="33" t="str">
        <f t="shared" si="3"/>
        <v>TAB</v>
      </c>
      <c r="O14" s="28" t="s">
        <v>114</v>
      </c>
      <c r="P14" s="34" t="str">
        <f t="shared" si="4"/>
        <v>CapsLock </v>
      </c>
      <c r="S14" s="14">
        <f aca="true" t="shared" si="11" ref="S14:AL14">IF(S5="",0,1)</f>
        <v>1</v>
      </c>
      <c r="T14" s="14">
        <f t="shared" si="11"/>
        <v>1</v>
      </c>
      <c r="U14" s="14">
        <f t="shared" si="11"/>
        <v>1</v>
      </c>
      <c r="V14" s="14">
        <f t="shared" si="11"/>
        <v>1</v>
      </c>
      <c r="W14" s="14">
        <f t="shared" si="11"/>
        <v>1</v>
      </c>
      <c r="X14" s="14">
        <f t="shared" si="11"/>
        <v>1</v>
      </c>
      <c r="Y14" s="14">
        <f t="shared" si="11"/>
        <v>1</v>
      </c>
      <c r="Z14" s="14">
        <f t="shared" si="11"/>
        <v>1</v>
      </c>
      <c r="AA14" s="14">
        <f t="shared" si="11"/>
        <v>1</v>
      </c>
      <c r="AB14" s="14">
        <f t="shared" si="11"/>
        <v>1</v>
      </c>
      <c r="AC14" s="14">
        <f t="shared" si="11"/>
        <v>1</v>
      </c>
      <c r="AD14" s="14">
        <f t="shared" si="11"/>
        <v>1</v>
      </c>
      <c r="AE14" s="14">
        <f t="shared" si="11"/>
        <v>1</v>
      </c>
      <c r="AF14" s="14">
        <f t="shared" si="11"/>
        <v>1</v>
      </c>
      <c r="AG14" s="14">
        <f t="shared" si="11"/>
        <v>1</v>
      </c>
      <c r="AH14" s="14">
        <f t="shared" si="11"/>
        <v>1</v>
      </c>
      <c r="AI14" s="14">
        <f t="shared" si="11"/>
        <v>0</v>
      </c>
      <c r="AJ14" s="14">
        <f t="shared" si="11"/>
        <v>0</v>
      </c>
      <c r="AK14" s="14">
        <f t="shared" si="11"/>
        <v>0</v>
      </c>
      <c r="AL14" s="14">
        <f t="shared" si="11"/>
        <v>0</v>
      </c>
    </row>
    <row r="15" spans="1:38" ht="14.25" thickBot="1">
      <c r="A15" s="8" t="s">
        <v>87</v>
      </c>
      <c r="B15" t="s">
        <v>179</v>
      </c>
      <c r="C15" s="24" t="s">
        <v>14</v>
      </c>
      <c r="D15" s="22"/>
      <c r="E15" s="12" t="str">
        <f t="shared" si="5"/>
        <v>2C</v>
      </c>
      <c r="F15" s="7" t="str">
        <f t="shared" si="0"/>
        <v>N </v>
      </c>
      <c r="G15" s="7" t="str">
        <f t="shared" si="6"/>
        <v>11</v>
      </c>
      <c r="I15" s="1" t="str">
        <f>DEC2HEX(ROW()-2,2)</f>
        <v>0D</v>
      </c>
      <c r="J15" s="13" t="e">
        <f t="shared" si="1"/>
        <v>#N/A</v>
      </c>
      <c r="K15" s="26" t="e">
        <f t="shared" si="2"/>
        <v>#N/A</v>
      </c>
      <c r="M15" s="28" t="s">
        <v>103</v>
      </c>
      <c r="N15" s="33" t="str">
        <f t="shared" si="3"/>
        <v>]} [{</v>
      </c>
      <c r="O15" s="28" t="s">
        <v>126</v>
      </c>
      <c r="P15" s="34" t="str">
        <f t="shared" si="4"/>
        <v>Insert </v>
      </c>
      <c r="S15" s="14">
        <f aca="true" t="shared" si="12" ref="S15:AL15">IF(S6="",0,1)</f>
        <v>1</v>
      </c>
      <c r="T15" s="14">
        <f t="shared" si="12"/>
        <v>1</v>
      </c>
      <c r="U15" s="14">
        <f t="shared" si="12"/>
        <v>1</v>
      </c>
      <c r="V15" s="14">
        <f t="shared" si="12"/>
        <v>1</v>
      </c>
      <c r="W15" s="14">
        <f t="shared" si="12"/>
        <v>1</v>
      </c>
      <c r="X15" s="14">
        <f t="shared" si="12"/>
        <v>1</v>
      </c>
      <c r="Y15" s="14">
        <f t="shared" si="12"/>
        <v>1</v>
      </c>
      <c r="Z15" s="14">
        <f t="shared" si="12"/>
        <v>1</v>
      </c>
      <c r="AA15" s="14">
        <f t="shared" si="12"/>
        <v>1</v>
      </c>
      <c r="AB15" s="14">
        <f t="shared" si="12"/>
        <v>1</v>
      </c>
      <c r="AC15" s="14">
        <f t="shared" si="12"/>
        <v>1</v>
      </c>
      <c r="AD15" s="14">
        <f t="shared" si="12"/>
        <v>1</v>
      </c>
      <c r="AE15" s="14">
        <f t="shared" si="12"/>
        <v>1</v>
      </c>
      <c r="AF15" s="14">
        <f t="shared" si="12"/>
        <v>1</v>
      </c>
      <c r="AG15" s="14">
        <f t="shared" si="12"/>
        <v>1</v>
      </c>
      <c r="AH15" s="14">
        <f t="shared" si="12"/>
        <v>1</v>
      </c>
      <c r="AI15" s="14">
        <f t="shared" si="12"/>
        <v>0</v>
      </c>
      <c r="AJ15" s="14">
        <f t="shared" si="12"/>
        <v>0</v>
      </c>
      <c r="AK15" s="14">
        <f t="shared" si="12"/>
        <v>0</v>
      </c>
      <c r="AL15" s="14">
        <f t="shared" si="12"/>
        <v>0</v>
      </c>
    </row>
    <row r="16" spans="1:38" ht="14.25" thickBot="1">
      <c r="A16" s="8" t="s">
        <v>88</v>
      </c>
      <c r="B16" t="s">
        <v>180</v>
      </c>
      <c r="C16" s="24" t="s">
        <v>118</v>
      </c>
      <c r="D16" s="22"/>
      <c r="E16" s="12" t="str">
        <f t="shared" si="5"/>
        <v>42</v>
      </c>
      <c r="F16" s="7" t="str">
        <f t="shared" si="0"/>
        <v>O </v>
      </c>
      <c r="G16" s="7" t="str">
        <f t="shared" si="6"/>
        <v>12</v>
      </c>
      <c r="I16" s="1" t="str">
        <f>DEC2HEX(ROW()-2,2)</f>
        <v>0E</v>
      </c>
      <c r="J16" s="13" t="e">
        <f t="shared" si="1"/>
        <v>#N/A</v>
      </c>
      <c r="K16" s="26" t="e">
        <f t="shared" si="2"/>
        <v>#N/A</v>
      </c>
      <c r="M16" s="28" t="s">
        <v>10</v>
      </c>
      <c r="N16" s="33" t="str">
        <f t="shared" si="3"/>
        <v>1 </v>
      </c>
      <c r="O16" s="28" t="s">
        <v>18</v>
      </c>
      <c r="P16" s="34" t="str">
        <f t="shared" si="4"/>
        <v>F1 </v>
      </c>
      <c r="S16" s="14">
        <f aca="true" t="shared" si="13" ref="S16:AL16">IF(S7="",0,1)</f>
        <v>1</v>
      </c>
      <c r="T16" s="14">
        <f t="shared" si="13"/>
        <v>1</v>
      </c>
      <c r="U16" s="14">
        <f t="shared" si="13"/>
        <v>1</v>
      </c>
      <c r="V16" s="14">
        <f t="shared" si="13"/>
        <v>1</v>
      </c>
      <c r="W16" s="14">
        <f t="shared" si="13"/>
        <v>1</v>
      </c>
      <c r="X16" s="14">
        <f t="shared" si="13"/>
        <v>1</v>
      </c>
      <c r="Y16" s="14">
        <f t="shared" si="13"/>
        <v>1</v>
      </c>
      <c r="Z16" s="14">
        <f t="shared" si="13"/>
        <v>1</v>
      </c>
      <c r="AA16" s="14">
        <f t="shared" si="13"/>
        <v>1</v>
      </c>
      <c r="AB16" s="14">
        <f t="shared" si="13"/>
        <v>1</v>
      </c>
      <c r="AC16" s="14">
        <f t="shared" si="13"/>
        <v>1</v>
      </c>
      <c r="AD16" s="14">
        <f t="shared" si="13"/>
        <v>0</v>
      </c>
      <c r="AE16" s="14">
        <f t="shared" si="13"/>
        <v>0</v>
      </c>
      <c r="AF16" s="14">
        <f t="shared" si="13"/>
        <v>1</v>
      </c>
      <c r="AG16" s="14">
        <f t="shared" si="13"/>
        <v>1</v>
      </c>
      <c r="AH16" s="14">
        <f t="shared" si="13"/>
        <v>1</v>
      </c>
      <c r="AI16" s="14">
        <f t="shared" si="13"/>
        <v>0</v>
      </c>
      <c r="AJ16" s="14">
        <f t="shared" si="13"/>
        <v>0</v>
      </c>
      <c r="AK16" s="14">
        <f t="shared" si="13"/>
        <v>0</v>
      </c>
      <c r="AL16" s="14">
        <f t="shared" si="13"/>
        <v>0</v>
      </c>
    </row>
    <row r="17" spans="1:38" ht="14.25" thickBot="1">
      <c r="A17" s="8" t="s">
        <v>89</v>
      </c>
      <c r="B17" t="s">
        <v>181</v>
      </c>
      <c r="C17" s="24" t="s">
        <v>24</v>
      </c>
      <c r="D17" s="22"/>
      <c r="E17" s="12" t="str">
        <f t="shared" si="5"/>
        <v>4A</v>
      </c>
      <c r="F17" s="7" t="str">
        <f t="shared" si="0"/>
        <v>P </v>
      </c>
      <c r="G17" s="7" t="str">
        <f t="shared" si="6"/>
        <v>13</v>
      </c>
      <c r="I17" s="1" t="str">
        <f>DEC2HEX(ROW()-2,2)</f>
        <v>0F</v>
      </c>
      <c r="J17" s="13" t="e">
        <f t="shared" si="1"/>
        <v>#N/A</v>
      </c>
      <c r="K17" s="26" t="e">
        <f t="shared" si="2"/>
        <v>#N/A</v>
      </c>
      <c r="M17" s="28" t="s">
        <v>11</v>
      </c>
      <c r="N17" s="33" t="str">
        <f t="shared" si="3"/>
        <v>2 </v>
      </c>
      <c r="O17" s="28" t="s">
        <v>19</v>
      </c>
      <c r="P17" s="34" t="str">
        <f t="shared" si="4"/>
        <v>F2 </v>
      </c>
      <c r="S17" s="14">
        <f aca="true" t="shared" si="14" ref="S17:AL17">IF(S8="",0,1)</f>
        <v>1</v>
      </c>
      <c r="T17" s="14">
        <f t="shared" si="14"/>
        <v>0</v>
      </c>
      <c r="U17" s="14">
        <f t="shared" si="14"/>
        <v>0</v>
      </c>
      <c r="V17" s="14">
        <f t="shared" si="14"/>
        <v>0</v>
      </c>
      <c r="W17" s="14">
        <f t="shared" si="14"/>
        <v>1</v>
      </c>
      <c r="X17" s="14">
        <f t="shared" si="14"/>
        <v>1</v>
      </c>
      <c r="Y17" s="14">
        <f t="shared" si="14"/>
        <v>1</v>
      </c>
      <c r="Z17" s="14">
        <f t="shared" si="14"/>
        <v>1</v>
      </c>
      <c r="AA17" s="14">
        <f t="shared" si="14"/>
        <v>1</v>
      </c>
      <c r="AB17" s="14">
        <f t="shared" si="14"/>
        <v>1</v>
      </c>
      <c r="AC17" s="14">
        <f t="shared" si="14"/>
        <v>1</v>
      </c>
      <c r="AD17" s="14">
        <f t="shared" si="14"/>
        <v>1</v>
      </c>
      <c r="AE17" s="14">
        <f t="shared" si="14"/>
        <v>0</v>
      </c>
      <c r="AF17" s="14">
        <f t="shared" si="14"/>
        <v>1</v>
      </c>
      <c r="AG17" s="14">
        <f t="shared" si="14"/>
        <v>1</v>
      </c>
      <c r="AH17" s="14">
        <f t="shared" si="14"/>
        <v>1</v>
      </c>
      <c r="AI17" s="14">
        <f t="shared" si="14"/>
        <v>0</v>
      </c>
      <c r="AJ17" s="14">
        <f t="shared" si="14"/>
        <v>0</v>
      </c>
      <c r="AK17" s="14">
        <f t="shared" si="14"/>
        <v>0</v>
      </c>
      <c r="AL17" s="14">
        <f t="shared" si="14"/>
        <v>0</v>
      </c>
    </row>
    <row r="18" spans="1:38" ht="14.25" thickBot="1">
      <c r="A18" s="8" t="s">
        <v>77</v>
      </c>
      <c r="B18" t="s">
        <v>182</v>
      </c>
      <c r="C18" s="24" t="s">
        <v>76</v>
      </c>
      <c r="D18" s="22"/>
      <c r="E18" s="12" t="str">
        <f t="shared" si="5"/>
        <v>02</v>
      </c>
      <c r="F18" s="7" t="str">
        <f t="shared" si="0"/>
        <v>Q </v>
      </c>
      <c r="G18" s="7" t="str">
        <f t="shared" si="6"/>
        <v>14</v>
      </c>
      <c r="I18" s="1" t="str">
        <f>DEC2HEX(ROW()-2,2)</f>
        <v>10</v>
      </c>
      <c r="J18" s="13" t="str">
        <f t="shared" si="1"/>
        <v>F2 </v>
      </c>
      <c r="K18" s="26" t="str">
        <f t="shared" si="2"/>
        <v>3B</v>
      </c>
      <c r="M18" s="28" t="s">
        <v>91</v>
      </c>
      <c r="N18" s="33" t="str">
        <f t="shared" si="3"/>
        <v>3 </v>
      </c>
      <c r="O18" s="28" t="s">
        <v>20</v>
      </c>
      <c r="P18" s="34" t="str">
        <f t="shared" si="4"/>
        <v>F3 </v>
      </c>
      <c r="S18" s="14">
        <f aca="true" t="shared" si="15" ref="S18:AL18">IF(S9="",0,1)</f>
        <v>0</v>
      </c>
      <c r="T18" s="14">
        <f t="shared" si="15"/>
        <v>0</v>
      </c>
      <c r="U18" s="14">
        <f t="shared" si="15"/>
        <v>0</v>
      </c>
      <c r="V18" s="14">
        <f t="shared" si="15"/>
        <v>0</v>
      </c>
      <c r="W18" s="14">
        <f t="shared" si="15"/>
        <v>0</v>
      </c>
      <c r="X18" s="14">
        <f t="shared" si="15"/>
        <v>1</v>
      </c>
      <c r="Y18" s="14">
        <f t="shared" si="15"/>
        <v>1</v>
      </c>
      <c r="Z18" s="14">
        <f t="shared" si="15"/>
        <v>1</v>
      </c>
      <c r="AA18" s="14">
        <f t="shared" si="15"/>
        <v>1</v>
      </c>
      <c r="AB18" s="14">
        <f t="shared" si="15"/>
        <v>1</v>
      </c>
      <c r="AC18" s="14">
        <f t="shared" si="15"/>
        <v>1</v>
      </c>
      <c r="AD18" s="14">
        <f t="shared" si="15"/>
        <v>1</v>
      </c>
      <c r="AE18" s="14">
        <f t="shared" si="15"/>
        <v>1</v>
      </c>
      <c r="AF18" s="14">
        <f t="shared" si="15"/>
        <v>1</v>
      </c>
      <c r="AG18" s="14">
        <f t="shared" si="15"/>
        <v>1</v>
      </c>
      <c r="AH18" s="14">
        <f t="shared" si="15"/>
        <v>1</v>
      </c>
      <c r="AI18" s="14">
        <f t="shared" si="15"/>
        <v>0</v>
      </c>
      <c r="AJ18" s="14">
        <f t="shared" si="15"/>
        <v>0</v>
      </c>
      <c r="AK18" s="14">
        <f t="shared" si="15"/>
        <v>0</v>
      </c>
      <c r="AL18" s="14">
        <f t="shared" si="15"/>
        <v>0</v>
      </c>
    </row>
    <row r="19" spans="1:38" ht="14.25" thickBot="1">
      <c r="A19" s="8" t="s">
        <v>90</v>
      </c>
      <c r="B19" t="s">
        <v>183</v>
      </c>
      <c r="C19" s="24" t="s">
        <v>6</v>
      </c>
      <c r="D19" s="22"/>
      <c r="E19" s="12" t="str">
        <f t="shared" si="5"/>
        <v>1A</v>
      </c>
      <c r="F19" s="7" t="str">
        <f t="shared" si="0"/>
        <v>R </v>
      </c>
      <c r="G19" s="7" t="str">
        <f t="shared" si="6"/>
        <v>15</v>
      </c>
      <c r="I19" s="1" t="str">
        <f>DEC2HEX(ROW()-2,2)</f>
        <v>11</v>
      </c>
      <c r="J19" s="13" t="str">
        <f t="shared" si="1"/>
        <v>3 </v>
      </c>
      <c r="K19" s="26" t="str">
        <f t="shared" si="2"/>
        <v>20</v>
      </c>
      <c r="M19" s="28" t="s">
        <v>95</v>
      </c>
      <c r="N19" s="33" t="str">
        <f t="shared" si="3"/>
        <v>4 </v>
      </c>
      <c r="O19" s="28" t="s">
        <v>21</v>
      </c>
      <c r="P19" s="34" t="str">
        <f t="shared" si="4"/>
        <v>F4 </v>
      </c>
      <c r="S19" s="14">
        <f aca="true" t="shared" si="16" ref="S19:AL19">IF(S10="",0,1)</f>
        <v>0</v>
      </c>
      <c r="T19" s="14">
        <f t="shared" si="16"/>
        <v>0</v>
      </c>
      <c r="U19" s="14">
        <f t="shared" si="16"/>
        <v>0</v>
      </c>
      <c r="V19" s="14">
        <f t="shared" si="16"/>
        <v>0</v>
      </c>
      <c r="W19" s="14">
        <f t="shared" si="16"/>
        <v>0</v>
      </c>
      <c r="X19" s="14">
        <f t="shared" si="16"/>
        <v>0</v>
      </c>
      <c r="Y19" s="14">
        <f t="shared" si="16"/>
        <v>0</v>
      </c>
      <c r="Z19" s="14">
        <f t="shared" si="16"/>
        <v>0</v>
      </c>
      <c r="AA19" s="14">
        <f t="shared" si="16"/>
        <v>0</v>
      </c>
      <c r="AB19" s="14">
        <f t="shared" si="16"/>
        <v>0</v>
      </c>
      <c r="AC19" s="14">
        <f t="shared" si="16"/>
        <v>0</v>
      </c>
      <c r="AD19" s="14">
        <f t="shared" si="16"/>
        <v>0</v>
      </c>
      <c r="AE19" s="14">
        <f t="shared" si="16"/>
        <v>0</v>
      </c>
      <c r="AF19" s="14">
        <f t="shared" si="16"/>
        <v>0</v>
      </c>
      <c r="AG19" s="14">
        <f t="shared" si="16"/>
        <v>0</v>
      </c>
      <c r="AH19" s="14">
        <f t="shared" si="16"/>
        <v>0</v>
      </c>
      <c r="AI19" s="14">
        <f t="shared" si="16"/>
        <v>0</v>
      </c>
      <c r="AJ19" s="14">
        <f t="shared" si="16"/>
        <v>0</v>
      </c>
      <c r="AK19" s="14">
        <f t="shared" si="16"/>
        <v>0</v>
      </c>
      <c r="AL19" s="14">
        <f t="shared" si="16"/>
        <v>0</v>
      </c>
    </row>
    <row r="20" spans="1:38" ht="14.25" thickBot="1">
      <c r="A20" s="8" t="s">
        <v>86</v>
      </c>
      <c r="B20" t="s">
        <v>184</v>
      </c>
      <c r="C20" s="24" t="s">
        <v>1</v>
      </c>
      <c r="D20" s="22"/>
      <c r="E20" s="12" t="str">
        <f t="shared" si="5"/>
        <v>0B</v>
      </c>
      <c r="F20" s="7" t="str">
        <f t="shared" si="0"/>
        <v>S </v>
      </c>
      <c r="G20" s="7" t="str">
        <f t="shared" si="6"/>
        <v>16</v>
      </c>
      <c r="I20" s="1" t="str">
        <f>DEC2HEX(ROW()-2,2)</f>
        <v>12</v>
      </c>
      <c r="J20" s="13" t="str">
        <f t="shared" si="1"/>
        <v>E </v>
      </c>
      <c r="K20" s="26" t="str">
        <f t="shared" si="2"/>
        <v>08</v>
      </c>
      <c r="M20" s="28" t="s">
        <v>96</v>
      </c>
      <c r="N20" s="33" t="str">
        <f t="shared" si="3"/>
        <v>5 </v>
      </c>
      <c r="O20" s="28" t="s">
        <v>22</v>
      </c>
      <c r="P20" s="34" t="str">
        <f t="shared" si="4"/>
        <v>F5 </v>
      </c>
      <c r="S20" s="19" t="str">
        <f>DEC2HEX(S19*128+S18*64+S17*32+S16*16+S15*8+S14*4+S13*2+S12,2)</f>
        <v>3F</v>
      </c>
      <c r="T20" s="19" t="str">
        <f>DEC2HEX(T19*128+T18*64+T17*32+T16*16+T15*8+T14*4+T13*2+T12,2)</f>
        <v>1F</v>
      </c>
      <c r="U20" s="19" t="str">
        <f>DEC2HEX(U19*128+U18*64+U17*32+U16*16+U15*8+U14*4+U13*2+U12,2)</f>
        <v>1F</v>
      </c>
      <c r="V20" s="19" t="str">
        <f>DEC2HEX(V19*128+V18*64+V17*32+V16*16+V15*8+V14*4+V13*2+V12,2)</f>
        <v>1F</v>
      </c>
      <c r="W20" s="19" t="str">
        <f>DEC2HEX(W19*128+W18*64+W17*32+W16*16+W15*8+W14*4+W13*2+W12,2)</f>
        <v>3F</v>
      </c>
      <c r="X20" s="19" t="str">
        <f>DEC2HEX(X19*128+X18*64+X17*32+X16*16+X15*8+X14*4+X13*2+X12,2)</f>
        <v>7F</v>
      </c>
      <c r="Y20" s="19" t="str">
        <f>DEC2HEX(Y19*128+Y18*64+Y17*32+Y16*16+Y15*8+Y14*4+Y13*2+Y12,2)</f>
        <v>7F</v>
      </c>
      <c r="Z20" s="19" t="str">
        <f>DEC2HEX(Z19*128+Z18*64+Z17*32+Z16*16+Z15*8+Z14*4+Z13*2+Z12,2)</f>
        <v>7F</v>
      </c>
      <c r="AA20" s="19" t="str">
        <f>DEC2HEX(AA19*128+AA18*64+AA17*32+AA16*16+AA15*8+AA14*4+AA13*2+AA12,2)</f>
        <v>7F</v>
      </c>
      <c r="AB20" s="19" t="str">
        <f>DEC2HEX(AB19*128+AB18*64+AB17*32+AB16*16+AB15*8+AB14*4+AB13*2+AB12,2)</f>
        <v>7F</v>
      </c>
      <c r="AC20" s="19" t="str">
        <f>DEC2HEX(AC19*128+AC18*64+AC17*32+AC16*16+AC15*8+AC14*4+AC13*2+AC12,2)</f>
        <v>7F</v>
      </c>
      <c r="AD20" s="19" t="str">
        <f>DEC2HEX(AD19*128+AD18*64+AD17*32+AD16*16+AD15*8+AD14*4+AD13*2+AD12,2)</f>
        <v>6E</v>
      </c>
      <c r="AE20" s="19" t="str">
        <f>DEC2HEX(AE19*128+AE18*64+AE17*32+AE16*16+AE15*8+AE14*4+AE13*2+AE12,2)</f>
        <v>4E</v>
      </c>
      <c r="AF20" s="19" t="str">
        <f>DEC2HEX(AF19*128+AF18*64+AF17*32+AF16*16+AF15*8+AF14*4+AF13*2+AF12,2)</f>
        <v>7E</v>
      </c>
      <c r="AG20" s="19" t="str">
        <f>DEC2HEX(AG19*128+AG18*64+AG17*32+AG16*16+AG15*8+AG14*4+AG13*2+AG12,2)</f>
        <v>7E</v>
      </c>
      <c r="AH20" s="19" t="str">
        <f>DEC2HEX(AH19*128+AH18*64+AH17*32+AH16*16+AH15*8+AH14*4+AH13*2+AH12,2)</f>
        <v>7C</v>
      </c>
      <c r="AI20" s="19" t="str">
        <f>DEC2HEX(AI19*128+AI18*64+AI17*32+AI16*16+AI15*8+AI14*4+AI13*2+AI12,2)</f>
        <v>00</v>
      </c>
      <c r="AJ20" s="19" t="str">
        <f>DEC2HEX(AJ19*128+AJ18*64+AJ17*32+AJ16*16+AJ15*8+AJ14*4+AJ13*2+AJ12,2)</f>
        <v>00</v>
      </c>
      <c r="AK20" s="19" t="str">
        <f>DEC2HEX(AK19*128+AK18*64+AK17*32+AK16*16+AK15*8+AK14*4+AK13*2+AK12,2)</f>
        <v>00</v>
      </c>
      <c r="AL20" s="19" t="str">
        <f>DEC2HEX(AL19*128+AL18*64+AL17*32+AL16*16+AL15*8+AL14*4+AL13*2+AL12,2)</f>
        <v>00</v>
      </c>
    </row>
    <row r="21" spans="1:16" ht="14.25" thickBot="1">
      <c r="A21" s="8" t="s">
        <v>92</v>
      </c>
      <c r="B21" t="s">
        <v>185</v>
      </c>
      <c r="C21" s="24" t="s">
        <v>96</v>
      </c>
      <c r="D21" s="22"/>
      <c r="E21" s="12" t="str">
        <f t="shared" si="5"/>
        <v>22</v>
      </c>
      <c r="F21" s="7" t="str">
        <f t="shared" si="0"/>
        <v>T </v>
      </c>
      <c r="G21" s="7" t="str">
        <f t="shared" si="6"/>
        <v>17</v>
      </c>
      <c r="I21" s="1" t="str">
        <f>DEC2HEX(ROW()-2,2)</f>
        <v>13</v>
      </c>
      <c r="J21" s="13" t="str">
        <f t="shared" si="1"/>
        <v>D </v>
      </c>
      <c r="K21" s="26" t="str">
        <f t="shared" si="2"/>
        <v>07</v>
      </c>
      <c r="M21" s="28" t="s">
        <v>97</v>
      </c>
      <c r="N21" s="33" t="str">
        <f t="shared" si="3"/>
        <v>6 </v>
      </c>
      <c r="O21" s="28" t="s">
        <v>23</v>
      </c>
      <c r="P21" s="34" t="str">
        <f t="shared" si="4"/>
        <v>F6 </v>
      </c>
    </row>
    <row r="22" spans="1:38" ht="14.25" thickBot="1">
      <c r="A22" s="8" t="s">
        <v>93</v>
      </c>
      <c r="B22" t="s">
        <v>186</v>
      </c>
      <c r="C22" s="24" t="s">
        <v>105</v>
      </c>
      <c r="D22" s="22"/>
      <c r="E22" s="12" t="str">
        <f t="shared" si="5"/>
        <v>32</v>
      </c>
      <c r="F22" s="7" t="str">
        <f t="shared" si="0"/>
        <v>U </v>
      </c>
      <c r="G22" s="7" t="str">
        <f t="shared" si="6"/>
        <v>18</v>
      </c>
      <c r="I22" s="1" t="str">
        <f>DEC2HEX(ROW()-2,2)</f>
        <v>14</v>
      </c>
      <c r="J22" s="13" t="str">
        <f t="shared" si="1"/>
        <v>C </v>
      </c>
      <c r="K22" s="26" t="str">
        <f t="shared" si="2"/>
        <v>06</v>
      </c>
      <c r="M22" s="28" t="s">
        <v>98</v>
      </c>
      <c r="N22" s="33" t="str">
        <f t="shared" si="3"/>
        <v>7 </v>
      </c>
      <c r="O22" s="28" t="s">
        <v>115</v>
      </c>
      <c r="P22" s="34" t="str">
        <f t="shared" si="4"/>
        <v>F7 </v>
      </c>
      <c r="S22" s="17">
        <v>0</v>
      </c>
      <c r="T22" s="17">
        <v>1</v>
      </c>
      <c r="U22" s="17">
        <v>2</v>
      </c>
      <c r="V22" s="17">
        <v>3</v>
      </c>
      <c r="W22" s="17">
        <v>4</v>
      </c>
      <c r="X22" s="17">
        <v>5</v>
      </c>
      <c r="Y22" s="17">
        <v>6</v>
      </c>
      <c r="Z22" s="17">
        <v>7</v>
      </c>
      <c r="AA22" s="17">
        <v>8</v>
      </c>
      <c r="AB22" s="17">
        <v>9</v>
      </c>
      <c r="AC22" s="17">
        <v>10</v>
      </c>
      <c r="AD22" s="17">
        <v>11</v>
      </c>
      <c r="AE22" s="17">
        <v>12</v>
      </c>
      <c r="AF22" s="17">
        <v>13</v>
      </c>
      <c r="AG22" s="17">
        <v>14</v>
      </c>
      <c r="AH22" s="17">
        <v>15</v>
      </c>
      <c r="AI22" s="17">
        <v>16</v>
      </c>
      <c r="AJ22" s="17">
        <v>17</v>
      </c>
      <c r="AK22" s="17">
        <v>18</v>
      </c>
      <c r="AL22" s="17">
        <v>19</v>
      </c>
    </row>
    <row r="23" spans="1:52" ht="14.25" thickBot="1">
      <c r="A23" s="8" t="s">
        <v>94</v>
      </c>
      <c r="B23" t="s">
        <v>187</v>
      </c>
      <c r="C23" s="24" t="s">
        <v>8</v>
      </c>
      <c r="D23" s="22"/>
      <c r="E23" s="12" t="str">
        <f t="shared" si="5"/>
        <v>1C</v>
      </c>
      <c r="F23" s="7" t="str">
        <f t="shared" si="0"/>
        <v>V </v>
      </c>
      <c r="G23" s="7" t="str">
        <f t="shared" si="6"/>
        <v>19</v>
      </c>
      <c r="I23" s="1" t="str">
        <f>DEC2HEX(ROW()-2,2)</f>
        <v>15</v>
      </c>
      <c r="J23" s="13" t="e">
        <f t="shared" si="1"/>
        <v>#N/A</v>
      </c>
      <c r="K23" s="26" t="e">
        <f t="shared" si="2"/>
        <v>#N/A</v>
      </c>
      <c r="M23" s="28" t="s">
        <v>99</v>
      </c>
      <c r="N23" s="33" t="str">
        <f t="shared" si="3"/>
        <v>8 </v>
      </c>
      <c r="O23" s="28" t="s">
        <v>116</v>
      </c>
      <c r="P23" s="34" t="str">
        <f t="shared" si="4"/>
        <v>F8 </v>
      </c>
      <c r="S23" s="19" t="s">
        <v>72</v>
      </c>
      <c r="T23" s="19"/>
      <c r="U23" s="19" t="s">
        <v>72</v>
      </c>
      <c r="V23" s="19"/>
      <c r="W23" s="19" t="s">
        <v>72</v>
      </c>
      <c r="X23" s="19"/>
      <c r="Y23" s="19" t="s">
        <v>72</v>
      </c>
      <c r="Z23" s="19"/>
      <c r="AA23" s="19" t="s">
        <v>72</v>
      </c>
      <c r="AB23" s="19"/>
      <c r="AC23" s="19" t="s">
        <v>72</v>
      </c>
      <c r="AD23" s="19"/>
      <c r="AE23" s="19" t="s">
        <v>72</v>
      </c>
      <c r="AF23" s="19"/>
      <c r="AG23" s="19" t="s">
        <v>72</v>
      </c>
      <c r="AH23" s="19"/>
      <c r="AI23" s="19" t="s">
        <v>72</v>
      </c>
      <c r="AJ23" s="19"/>
      <c r="AK23" s="19" t="s">
        <v>72</v>
      </c>
      <c r="AL23" s="19"/>
      <c r="AO23" s="19" t="s">
        <v>72</v>
      </c>
      <c r="AP23" s="19"/>
      <c r="AQ23" s="19" t="s">
        <v>72</v>
      </c>
      <c r="AS23" s="19" t="s">
        <v>72</v>
      </c>
      <c r="AT23" s="14"/>
      <c r="AU23" s="19" t="s">
        <v>72</v>
      </c>
      <c r="AV23" s="14"/>
      <c r="AX23" s="19" t="s">
        <v>72</v>
      </c>
      <c r="AZ23" s="19" t="s">
        <v>72</v>
      </c>
    </row>
    <row r="24" spans="1:52" ht="14.25" thickBot="1">
      <c r="A24" s="8" t="s">
        <v>6</v>
      </c>
      <c r="B24" t="s">
        <v>188</v>
      </c>
      <c r="C24" s="24" t="s">
        <v>0</v>
      </c>
      <c r="D24" s="22"/>
      <c r="E24" s="12" t="str">
        <f t="shared" si="5"/>
        <v>0A</v>
      </c>
      <c r="F24" s="7" t="str">
        <f t="shared" si="0"/>
        <v>W </v>
      </c>
      <c r="G24" s="7" t="str">
        <f t="shared" si="6"/>
        <v>1A</v>
      </c>
      <c r="I24" s="1" t="str">
        <f>DEC2HEX(ROW()-2,2)</f>
        <v>16</v>
      </c>
      <c r="J24" s="13" t="e">
        <f t="shared" si="1"/>
        <v>#N/A</v>
      </c>
      <c r="K24" s="26" t="e">
        <f t="shared" si="2"/>
        <v>#N/A</v>
      </c>
      <c r="M24" s="28" t="s">
        <v>100</v>
      </c>
      <c r="N24" s="33" t="str">
        <f t="shared" si="3"/>
        <v>9 </v>
      </c>
      <c r="O24" s="28" t="s">
        <v>118</v>
      </c>
      <c r="P24" s="34" t="str">
        <f t="shared" si="4"/>
        <v>F9 </v>
      </c>
      <c r="S24" s="19" t="s">
        <v>311</v>
      </c>
      <c r="T24" s="19"/>
      <c r="U24" s="19" t="s">
        <v>311</v>
      </c>
      <c r="V24" s="19"/>
      <c r="W24" s="19" t="s">
        <v>311</v>
      </c>
      <c r="X24" s="19"/>
      <c r="Y24" s="19" t="s">
        <v>311</v>
      </c>
      <c r="Z24" s="19"/>
      <c r="AA24" s="19" t="s">
        <v>311</v>
      </c>
      <c r="AB24" s="19"/>
      <c r="AC24" s="19" t="s">
        <v>311</v>
      </c>
      <c r="AD24" s="19"/>
      <c r="AE24" s="19" t="s">
        <v>311</v>
      </c>
      <c r="AF24" s="19"/>
      <c r="AG24" s="19" t="s">
        <v>311</v>
      </c>
      <c r="AH24" s="19"/>
      <c r="AI24" s="19" t="s">
        <v>311</v>
      </c>
      <c r="AJ24" s="19"/>
      <c r="AK24" s="19" t="s">
        <v>311</v>
      </c>
      <c r="AL24" s="19"/>
      <c r="AO24" s="19" t="s">
        <v>311</v>
      </c>
      <c r="AP24" s="19"/>
      <c r="AQ24" s="19" t="s">
        <v>311</v>
      </c>
      <c r="AS24" s="19" t="s">
        <v>311</v>
      </c>
      <c r="AT24" s="14"/>
      <c r="AU24" s="19" t="s">
        <v>311</v>
      </c>
      <c r="AV24" s="14"/>
      <c r="AX24" s="19" t="s">
        <v>311</v>
      </c>
      <c r="AZ24" s="19" t="s">
        <v>311</v>
      </c>
    </row>
    <row r="25" spans="1:52" ht="14.25" thickBot="1">
      <c r="A25" s="8" t="s">
        <v>7</v>
      </c>
      <c r="B25" t="s">
        <v>189</v>
      </c>
      <c r="C25" s="24" t="s">
        <v>2</v>
      </c>
      <c r="D25" s="22"/>
      <c r="E25" s="12" t="str">
        <f t="shared" si="5"/>
        <v>0C</v>
      </c>
      <c r="F25" s="7" t="str">
        <f t="shared" si="0"/>
        <v>X </v>
      </c>
      <c r="G25" s="7" t="str">
        <f t="shared" si="6"/>
        <v>1B</v>
      </c>
      <c r="I25" s="1" t="str">
        <f>DEC2HEX(ROW()-2,2)</f>
        <v>17</v>
      </c>
      <c r="J25" s="13" t="e">
        <f t="shared" si="1"/>
        <v>#N/A</v>
      </c>
      <c r="K25" s="26" t="e">
        <f t="shared" si="2"/>
        <v>#N/A</v>
      </c>
      <c r="M25" s="28" t="s">
        <v>101</v>
      </c>
      <c r="N25" s="33" t="str">
        <f t="shared" si="3"/>
        <v>0 </v>
      </c>
      <c r="O25" s="28" t="s">
        <v>120</v>
      </c>
      <c r="P25" s="34" t="str">
        <f t="shared" si="4"/>
        <v>F10 </v>
      </c>
      <c r="S25" s="19" t="s">
        <v>311</v>
      </c>
      <c r="T25" s="19"/>
      <c r="U25" s="19" t="s">
        <v>72</v>
      </c>
      <c r="V25" s="19"/>
      <c r="W25" s="19" t="s">
        <v>312</v>
      </c>
      <c r="X25" s="19"/>
      <c r="Y25" s="19" t="s">
        <v>103</v>
      </c>
      <c r="Z25" s="19"/>
      <c r="AA25" s="19" t="s">
        <v>115</v>
      </c>
      <c r="AB25" s="19"/>
      <c r="AC25" s="19" t="s">
        <v>129</v>
      </c>
      <c r="AD25" s="19"/>
      <c r="AE25" s="19" t="s">
        <v>127</v>
      </c>
      <c r="AF25" s="19"/>
      <c r="AG25" s="19" t="s">
        <v>144</v>
      </c>
      <c r="AH25" s="19"/>
      <c r="AI25" s="19" t="s">
        <v>152</v>
      </c>
      <c r="AJ25" s="19"/>
      <c r="AK25" s="19" t="s">
        <v>156</v>
      </c>
      <c r="AL25" s="19"/>
      <c r="AO25" s="19" t="s">
        <v>320</v>
      </c>
      <c r="AP25" s="19"/>
      <c r="AQ25" s="19" t="s">
        <v>321</v>
      </c>
      <c r="AS25" s="19" t="s">
        <v>322</v>
      </c>
      <c r="AT25" s="14"/>
      <c r="AU25" s="19" t="s">
        <v>323</v>
      </c>
      <c r="AV25" s="14"/>
      <c r="AX25" s="19" t="s">
        <v>324</v>
      </c>
      <c r="AZ25" s="19" t="s">
        <v>331</v>
      </c>
    </row>
    <row r="26" spans="1:52" ht="14.25" thickBot="1">
      <c r="A26" s="8" t="s">
        <v>8</v>
      </c>
      <c r="B26" t="s">
        <v>190</v>
      </c>
      <c r="C26" s="24" t="s">
        <v>12</v>
      </c>
      <c r="D26" s="22"/>
      <c r="E26" s="12" t="str">
        <f t="shared" si="5"/>
        <v>2A</v>
      </c>
      <c r="F26" s="7" t="str">
        <f t="shared" si="0"/>
        <v>Y </v>
      </c>
      <c r="G26" s="7" t="str">
        <f t="shared" si="6"/>
        <v>1C</v>
      </c>
      <c r="I26" s="1" t="str">
        <f>DEC2HEX(ROW()-2,2)</f>
        <v>18</v>
      </c>
      <c r="J26" s="13" t="str">
        <f t="shared" si="1"/>
        <v>F3 </v>
      </c>
      <c r="K26" s="26" t="str">
        <f t="shared" si="2"/>
        <v>3C</v>
      </c>
      <c r="M26" s="28" t="s">
        <v>15</v>
      </c>
      <c r="N26" s="33" t="str">
        <f t="shared" si="3"/>
        <v>-_  -=</v>
      </c>
      <c r="O26" s="28" t="s">
        <v>121</v>
      </c>
      <c r="P26" s="34" t="str">
        <f t="shared" si="4"/>
        <v>F11 </v>
      </c>
      <c r="S26" s="19" t="s">
        <v>311</v>
      </c>
      <c r="T26" s="19"/>
      <c r="U26" s="19" t="s">
        <v>311</v>
      </c>
      <c r="V26" s="19"/>
      <c r="W26" s="19" t="s">
        <v>311</v>
      </c>
      <c r="X26" s="19"/>
      <c r="Y26" s="19" t="s">
        <v>311</v>
      </c>
      <c r="Z26" s="19"/>
      <c r="AA26" s="19" t="s">
        <v>311</v>
      </c>
      <c r="AB26" s="19"/>
      <c r="AC26" s="19" t="s">
        <v>311</v>
      </c>
      <c r="AD26" s="19"/>
      <c r="AE26" s="19" t="s">
        <v>311</v>
      </c>
      <c r="AF26" s="19"/>
      <c r="AG26" s="19" t="s">
        <v>311</v>
      </c>
      <c r="AH26" s="19"/>
      <c r="AI26" s="19" t="s">
        <v>311</v>
      </c>
      <c r="AJ26" s="19"/>
      <c r="AK26" s="19" t="s">
        <v>311</v>
      </c>
      <c r="AL26" s="19"/>
      <c r="AO26" s="19" t="s">
        <v>311</v>
      </c>
      <c r="AP26" s="19"/>
      <c r="AQ26" s="19" t="s">
        <v>311</v>
      </c>
      <c r="AS26" s="19" t="s">
        <v>311</v>
      </c>
      <c r="AT26" s="14"/>
      <c r="AU26" s="19" t="s">
        <v>311</v>
      </c>
      <c r="AV26" s="14"/>
      <c r="AX26" s="19" t="s">
        <v>311</v>
      </c>
      <c r="AZ26" s="19" t="s">
        <v>311</v>
      </c>
    </row>
    <row r="27" spans="1:53" ht="14.25" thickBot="1">
      <c r="A27" s="8" t="s">
        <v>9</v>
      </c>
      <c r="B27" t="s">
        <v>191</v>
      </c>
      <c r="C27" s="24" t="s">
        <v>79</v>
      </c>
      <c r="D27" s="22"/>
      <c r="E27" s="12" t="str">
        <f t="shared" si="5"/>
        <v>04</v>
      </c>
      <c r="F27" s="7" t="str">
        <f t="shared" si="0"/>
        <v>Z </v>
      </c>
      <c r="G27" s="7" t="str">
        <f t="shared" si="6"/>
        <v>1D</v>
      </c>
      <c r="I27" s="1" t="str">
        <f>DEC2HEX(ROW()-2,2)</f>
        <v>19</v>
      </c>
      <c r="J27" s="13" t="str">
        <f t="shared" si="1"/>
        <v>4 </v>
      </c>
      <c r="K27" s="26" t="str">
        <f t="shared" si="2"/>
        <v>21</v>
      </c>
      <c r="M27" s="28" t="s">
        <v>16</v>
      </c>
      <c r="N27" s="33" t="str">
        <f t="shared" si="3"/>
        <v>=+ ^~</v>
      </c>
      <c r="O27" s="28" t="s">
        <v>122</v>
      </c>
      <c r="P27" s="34" t="str">
        <f t="shared" si="4"/>
        <v>F12 </v>
      </c>
      <c r="R27" s="14">
        <v>0</v>
      </c>
      <c r="S27" s="19" t="str">
        <f aca="true" t="shared" si="17" ref="S27:AB34">IF(ISERROR(INDEX($J$2:$K$200,S$22*8+1+$R27,2))=TRUE,"FF",INDEX($J$2:$K$200,S$22*8+1+$R27,2))</f>
        <v>29</v>
      </c>
      <c r="T27" s="19" t="str">
        <f t="shared" si="17"/>
        <v>3A</v>
      </c>
      <c r="U27" s="19" t="str">
        <f t="shared" si="17"/>
        <v>3B</v>
      </c>
      <c r="V27" s="19" t="str">
        <f t="shared" si="17"/>
        <v>3C</v>
      </c>
      <c r="W27" s="19" t="str">
        <f t="shared" si="17"/>
        <v>3D</v>
      </c>
      <c r="X27" s="19" t="str">
        <f t="shared" si="17"/>
        <v>3E</v>
      </c>
      <c r="Y27" s="19" t="str">
        <f t="shared" si="17"/>
        <v>3F</v>
      </c>
      <c r="Z27" s="19" t="str">
        <f t="shared" si="17"/>
        <v>40</v>
      </c>
      <c r="AA27" s="19" t="str">
        <f t="shared" si="17"/>
        <v>41</v>
      </c>
      <c r="AB27" s="19" t="str">
        <f t="shared" si="17"/>
        <v>42</v>
      </c>
      <c r="AC27" s="19" t="str">
        <f aca="true" t="shared" si="18" ref="AC27:AL34">IF(ISERROR(INDEX($J$2:$K$200,AC$22*8+1+$R27,2))=TRUE,"FF",INDEX($J$2:$K$200,AC$22*8+1+$R27,2))</f>
        <v>43</v>
      </c>
      <c r="AD27" s="19" t="str">
        <f t="shared" si="18"/>
        <v>FF</v>
      </c>
      <c r="AE27" s="19" t="str">
        <f t="shared" si="18"/>
        <v>FF</v>
      </c>
      <c r="AF27" s="19" t="str">
        <f t="shared" si="18"/>
        <v>FF</v>
      </c>
      <c r="AG27" s="19" t="str">
        <f t="shared" si="18"/>
        <v>FF</v>
      </c>
      <c r="AH27" s="19" t="str">
        <f t="shared" si="18"/>
        <v>FF</v>
      </c>
      <c r="AI27" s="19" t="str">
        <f t="shared" si="18"/>
        <v>FF</v>
      </c>
      <c r="AJ27" s="19" t="str">
        <f t="shared" si="18"/>
        <v>FF</v>
      </c>
      <c r="AK27" s="19" t="str">
        <f t="shared" si="18"/>
        <v>FF</v>
      </c>
      <c r="AL27" s="19" t="str">
        <f t="shared" si="18"/>
        <v>FF</v>
      </c>
      <c r="AO27" s="19" t="str">
        <f>M2</f>
        <v>2F</v>
      </c>
      <c r="AP27" s="19" t="str">
        <f>M6</f>
        <v>0F</v>
      </c>
      <c r="AQ27" s="19" t="str">
        <f>M10</f>
        <v>0C</v>
      </c>
      <c r="AR27" s="19" t="str">
        <f>M14</f>
        <v>2B</v>
      </c>
      <c r="AS27" s="19" t="str">
        <f>M18</f>
        <v>20</v>
      </c>
      <c r="AT27" s="19" t="str">
        <f>M22</f>
        <v>24</v>
      </c>
      <c r="AU27" s="19" t="str">
        <f>M26</f>
        <v>2D</v>
      </c>
      <c r="AV27" s="19" t="str">
        <f>M30</f>
        <v>FF</v>
      </c>
      <c r="AX27" t="str">
        <f>S20</f>
        <v>3F</v>
      </c>
      <c r="AY27" t="str">
        <f>AA20</f>
        <v>7F</v>
      </c>
      <c r="AZ27" s="14" t="str">
        <f>AI20</f>
        <v>00</v>
      </c>
      <c r="BA27" s="14" t="str">
        <f>DEC2HEX(M46,2)</f>
        <v>00</v>
      </c>
    </row>
    <row r="28" spans="1:53" ht="14.25" thickBot="1">
      <c r="A28" s="8" t="s">
        <v>10</v>
      </c>
      <c r="B28" t="s">
        <v>192</v>
      </c>
      <c r="C28" s="24" t="s">
        <v>75</v>
      </c>
      <c r="D28" s="22"/>
      <c r="E28" s="12" t="str">
        <f t="shared" si="5"/>
        <v>01</v>
      </c>
      <c r="F28" s="7" t="str">
        <f t="shared" si="0"/>
        <v>1 </v>
      </c>
      <c r="G28" s="7" t="str">
        <f t="shared" si="6"/>
        <v>1E</v>
      </c>
      <c r="I28" s="1" t="str">
        <f>DEC2HEX(ROW()-2,2)</f>
        <v>1A</v>
      </c>
      <c r="J28" s="13" t="str">
        <f t="shared" si="1"/>
        <v>R </v>
      </c>
      <c r="K28" s="26" t="str">
        <f t="shared" si="2"/>
        <v>15</v>
      </c>
      <c r="M28" s="28" t="s">
        <v>82</v>
      </c>
      <c r="N28" s="33" t="e">
        <f t="shared" si="3"/>
        <v>#N/A</v>
      </c>
      <c r="O28" s="28" t="s">
        <v>82</v>
      </c>
      <c r="P28" s="34" t="e">
        <f t="shared" si="4"/>
        <v>#N/A</v>
      </c>
      <c r="R28" s="14">
        <v>1</v>
      </c>
      <c r="S28" s="19" t="str">
        <f t="shared" si="17"/>
        <v>1E</v>
      </c>
      <c r="T28" s="19" t="str">
        <f t="shared" si="17"/>
        <v>1F</v>
      </c>
      <c r="U28" s="19" t="str">
        <f t="shared" si="17"/>
        <v>20</v>
      </c>
      <c r="V28" s="19" t="str">
        <f t="shared" si="17"/>
        <v>21</v>
      </c>
      <c r="W28" s="19" t="str">
        <f t="shared" si="17"/>
        <v>22</v>
      </c>
      <c r="X28" s="19" t="str">
        <f t="shared" si="17"/>
        <v>23</v>
      </c>
      <c r="Y28" s="19" t="str">
        <f t="shared" si="17"/>
        <v>24</v>
      </c>
      <c r="Z28" s="19" t="str">
        <f t="shared" si="17"/>
        <v>25</v>
      </c>
      <c r="AA28" s="19" t="str">
        <f t="shared" si="17"/>
        <v>26</v>
      </c>
      <c r="AB28" s="19" t="str">
        <f t="shared" si="17"/>
        <v>27</v>
      </c>
      <c r="AC28" s="19" t="str">
        <f t="shared" si="18"/>
        <v>2D</v>
      </c>
      <c r="AD28" s="19" t="str">
        <f t="shared" si="18"/>
        <v>2E</v>
      </c>
      <c r="AE28" s="19" t="str">
        <f t="shared" si="18"/>
        <v>89</v>
      </c>
      <c r="AF28" s="19" t="str">
        <f t="shared" si="18"/>
        <v>49</v>
      </c>
      <c r="AG28" s="19" t="str">
        <f t="shared" si="18"/>
        <v>4B</v>
      </c>
      <c r="AH28" s="19" t="str">
        <f t="shared" si="18"/>
        <v>FF</v>
      </c>
      <c r="AI28" s="19" t="str">
        <f t="shared" si="18"/>
        <v>FF</v>
      </c>
      <c r="AJ28" s="19" t="str">
        <f t="shared" si="18"/>
        <v>FF</v>
      </c>
      <c r="AK28" s="19" t="str">
        <f t="shared" si="18"/>
        <v>FF</v>
      </c>
      <c r="AL28" s="19" t="str">
        <f t="shared" si="18"/>
        <v>FF</v>
      </c>
      <c r="AO28" s="19" t="str">
        <f>O2</f>
        <v>52</v>
      </c>
      <c r="AP28" s="19" t="str">
        <f>O6</f>
        <v>49</v>
      </c>
      <c r="AQ28" s="19" t="str">
        <f>O10</f>
        <v>46</v>
      </c>
      <c r="AR28" s="19" t="str">
        <f>O14</f>
        <v>39</v>
      </c>
      <c r="AS28" s="19" t="str">
        <f>O18</f>
        <v>3C</v>
      </c>
      <c r="AT28" s="19" t="str">
        <f>O22</f>
        <v>40</v>
      </c>
      <c r="AU28" s="19" t="str">
        <f>O26</f>
        <v>44</v>
      </c>
      <c r="AV28" s="19" t="str">
        <f>O30</f>
        <v>FF</v>
      </c>
      <c r="AX28" t="str">
        <f>T20</f>
        <v>1F</v>
      </c>
      <c r="AY28" t="str">
        <f>AB20</f>
        <v>7F</v>
      </c>
      <c r="AZ28" s="14" t="str">
        <f>AJ20</f>
        <v>00</v>
      </c>
      <c r="BA28" s="14" t="str">
        <f>DEC2HEX(M49,2)</f>
        <v>00</v>
      </c>
    </row>
    <row r="29" spans="1:53" ht="14.25" thickBot="1">
      <c r="A29" s="8" t="s">
        <v>11</v>
      </c>
      <c r="B29" t="s">
        <v>193</v>
      </c>
      <c r="C29" s="24" t="s">
        <v>85</v>
      </c>
      <c r="D29" s="22"/>
      <c r="E29" s="12" t="str">
        <f t="shared" si="5"/>
        <v>09</v>
      </c>
      <c r="F29" s="7" t="str">
        <f t="shared" si="0"/>
        <v>2 </v>
      </c>
      <c r="G29" s="7" t="str">
        <f t="shared" si="6"/>
        <v>1F</v>
      </c>
      <c r="I29" s="1" t="str">
        <f>DEC2HEX(ROW()-2,2)</f>
        <v>1B</v>
      </c>
      <c r="J29" s="13" t="str">
        <f t="shared" si="1"/>
        <v>F </v>
      </c>
      <c r="K29" s="26" t="str">
        <f t="shared" si="2"/>
        <v>09</v>
      </c>
      <c r="M29" s="28" t="s">
        <v>82</v>
      </c>
      <c r="N29" s="33" t="e">
        <f t="shared" si="3"/>
        <v>#N/A</v>
      </c>
      <c r="O29" s="28" t="s">
        <v>82</v>
      </c>
      <c r="P29" s="34" t="e">
        <f t="shared" si="4"/>
        <v>#N/A</v>
      </c>
      <c r="R29" s="14">
        <v>2</v>
      </c>
      <c r="S29" s="19" t="str">
        <f t="shared" si="17"/>
        <v>14</v>
      </c>
      <c r="T29" s="19" t="str">
        <f t="shared" si="17"/>
        <v>1A</v>
      </c>
      <c r="U29" s="19" t="str">
        <f t="shared" si="17"/>
        <v>08</v>
      </c>
      <c r="V29" s="19" t="str">
        <f t="shared" si="17"/>
        <v>15</v>
      </c>
      <c r="W29" s="19" t="str">
        <f t="shared" si="17"/>
        <v>17</v>
      </c>
      <c r="X29" s="19" t="str">
        <f t="shared" si="17"/>
        <v>1C</v>
      </c>
      <c r="Y29" s="19" t="str">
        <f t="shared" si="17"/>
        <v>18</v>
      </c>
      <c r="Z29" s="19" t="str">
        <f t="shared" si="17"/>
        <v>0C</v>
      </c>
      <c r="AA29" s="19" t="str">
        <f t="shared" si="17"/>
        <v>12</v>
      </c>
      <c r="AB29" s="19" t="str">
        <f t="shared" si="17"/>
        <v>13</v>
      </c>
      <c r="AC29" s="19" t="str">
        <f t="shared" si="18"/>
        <v>2F</v>
      </c>
      <c r="AD29" s="19" t="str">
        <f t="shared" si="18"/>
        <v>30</v>
      </c>
      <c r="AE29" s="19" t="str">
        <f t="shared" si="18"/>
        <v>2A</v>
      </c>
      <c r="AF29" s="19" t="str">
        <f t="shared" si="18"/>
        <v>4A</v>
      </c>
      <c r="AG29" s="19" t="str">
        <f t="shared" si="18"/>
        <v>4D</v>
      </c>
      <c r="AH29" s="19" t="str">
        <f t="shared" si="18"/>
        <v>39</v>
      </c>
      <c r="AI29" s="19" t="str">
        <f t="shared" si="18"/>
        <v>FF</v>
      </c>
      <c r="AJ29" s="19" t="str">
        <f t="shared" si="18"/>
        <v>FF</v>
      </c>
      <c r="AK29" s="19" t="str">
        <f t="shared" si="18"/>
        <v>FF</v>
      </c>
      <c r="AL29" s="19" t="str">
        <f t="shared" si="18"/>
        <v>FF</v>
      </c>
      <c r="AO29" s="19" t="str">
        <f>M3</f>
        <v>34</v>
      </c>
      <c r="AP29" s="19" t="str">
        <f>M7</f>
        <v>37</v>
      </c>
      <c r="AQ29" s="19" t="str">
        <f>M11</f>
        <v>12</v>
      </c>
      <c r="AR29" s="19" t="str">
        <f>M15</f>
        <v>30</v>
      </c>
      <c r="AS29" s="19" t="str">
        <f>M19</f>
        <v>21</v>
      </c>
      <c r="AT29" s="19" t="str">
        <f>M23</f>
        <v>25</v>
      </c>
      <c r="AU29" s="19" t="str">
        <f>M27</f>
        <v>2E</v>
      </c>
      <c r="AV29" s="19" t="str">
        <f>M31</f>
        <v>FF</v>
      </c>
      <c r="AX29" t="str">
        <f>U20</f>
        <v>1F</v>
      </c>
      <c r="AY29" t="str">
        <f>AC20</f>
        <v>7F</v>
      </c>
      <c r="AZ29" s="14" t="str">
        <f>AK20</f>
        <v>00</v>
      </c>
      <c r="BA29" s="14" t="s">
        <v>330</v>
      </c>
    </row>
    <row r="30" spans="1:53" ht="14.25" thickBot="1">
      <c r="A30" s="8" t="s">
        <v>91</v>
      </c>
      <c r="B30" t="s">
        <v>194</v>
      </c>
      <c r="C30" s="24" t="s">
        <v>87</v>
      </c>
      <c r="D30" s="22"/>
      <c r="E30" s="12" t="str">
        <f t="shared" si="5"/>
        <v>11</v>
      </c>
      <c r="F30" s="7" t="str">
        <f t="shared" si="0"/>
        <v>3 </v>
      </c>
      <c r="G30" s="7" t="str">
        <f t="shared" si="6"/>
        <v>20</v>
      </c>
      <c r="I30" s="1" t="str">
        <f>DEC2HEX(ROW()-2,2)</f>
        <v>1C</v>
      </c>
      <c r="J30" s="13" t="str">
        <f t="shared" si="1"/>
        <v>V </v>
      </c>
      <c r="K30" s="26" t="str">
        <f t="shared" si="2"/>
        <v>19</v>
      </c>
      <c r="M30" s="28" t="s">
        <v>82</v>
      </c>
      <c r="N30" s="33" t="e">
        <f t="shared" si="3"/>
        <v>#N/A</v>
      </c>
      <c r="O30" s="28" t="s">
        <v>82</v>
      </c>
      <c r="P30" s="34" t="e">
        <f t="shared" si="4"/>
        <v>#N/A</v>
      </c>
      <c r="R30" s="14">
        <v>3</v>
      </c>
      <c r="S30" s="19" t="str">
        <f t="shared" si="17"/>
        <v>04</v>
      </c>
      <c r="T30" s="19" t="str">
        <f t="shared" si="17"/>
        <v>16</v>
      </c>
      <c r="U30" s="19" t="str">
        <f t="shared" si="17"/>
        <v>07</v>
      </c>
      <c r="V30" s="19" t="str">
        <f t="shared" si="17"/>
        <v>09</v>
      </c>
      <c r="W30" s="19" t="str">
        <f t="shared" si="17"/>
        <v>0A</v>
      </c>
      <c r="X30" s="19" t="str">
        <f t="shared" si="17"/>
        <v>0B</v>
      </c>
      <c r="Y30" s="19" t="str">
        <f t="shared" si="17"/>
        <v>0D</v>
      </c>
      <c r="Z30" s="19" t="str">
        <f t="shared" si="17"/>
        <v>0E</v>
      </c>
      <c r="AA30" s="19" t="str">
        <f t="shared" si="17"/>
        <v>0F</v>
      </c>
      <c r="AB30" s="19" t="str">
        <f t="shared" si="17"/>
        <v>33</v>
      </c>
      <c r="AC30" s="19" t="str">
        <f t="shared" si="18"/>
        <v>34</v>
      </c>
      <c r="AD30" s="19" t="str">
        <f t="shared" si="18"/>
        <v>32</v>
      </c>
      <c r="AE30" s="19" t="str">
        <f t="shared" si="18"/>
        <v>28</v>
      </c>
      <c r="AF30" s="19" t="str">
        <f t="shared" si="18"/>
        <v>4C</v>
      </c>
      <c r="AG30" s="19" t="str">
        <f t="shared" si="18"/>
        <v>4E</v>
      </c>
      <c r="AH30" s="19" t="str">
        <f t="shared" si="18"/>
        <v>E0</v>
      </c>
      <c r="AI30" s="19" t="str">
        <f t="shared" si="18"/>
        <v>FF</v>
      </c>
      <c r="AJ30" s="19" t="str">
        <f t="shared" si="18"/>
        <v>FF</v>
      </c>
      <c r="AK30" s="19" t="str">
        <f t="shared" si="18"/>
        <v>FF</v>
      </c>
      <c r="AL30" s="19" t="str">
        <f t="shared" si="18"/>
        <v>FF</v>
      </c>
      <c r="AO30" s="19" t="str">
        <f>O3</f>
        <v>4F</v>
      </c>
      <c r="AP30" s="19" t="str">
        <f>O7</f>
        <v>4E</v>
      </c>
      <c r="AQ30" s="19" t="str">
        <f>O11</f>
        <v>47</v>
      </c>
      <c r="AR30" s="19" t="str">
        <f>O15</f>
        <v>49</v>
      </c>
      <c r="AS30" s="19" t="str">
        <f>O19</f>
        <v>3D</v>
      </c>
      <c r="AT30" s="19" t="str">
        <f>O23</f>
        <v>41</v>
      </c>
      <c r="AU30" s="19" t="str">
        <f>O27</f>
        <v>45</v>
      </c>
      <c r="AV30" s="19" t="str">
        <f>O31</f>
        <v>FF</v>
      </c>
      <c r="AX30" t="str">
        <f>V20</f>
        <v>1F</v>
      </c>
      <c r="AY30" t="str">
        <f>AD20</f>
        <v>6E</v>
      </c>
      <c r="AZ30" s="14" t="str">
        <f>AL20</f>
        <v>00</v>
      </c>
      <c r="BA30" s="14" t="s">
        <v>330</v>
      </c>
    </row>
    <row r="31" spans="1:53" ht="14.25" thickBot="1">
      <c r="A31" s="8" t="s">
        <v>95</v>
      </c>
      <c r="B31" t="s">
        <v>195</v>
      </c>
      <c r="C31" s="24" t="s">
        <v>94</v>
      </c>
      <c r="D31" s="22"/>
      <c r="E31" s="12" t="str">
        <f t="shared" si="5"/>
        <v>19</v>
      </c>
      <c r="F31" s="7" t="str">
        <f t="shared" si="0"/>
        <v>4 </v>
      </c>
      <c r="G31" s="7" t="str">
        <f t="shared" si="6"/>
        <v>21</v>
      </c>
      <c r="I31" s="1" t="str">
        <f>DEC2HEX(ROW()-2,2)</f>
        <v>1D</v>
      </c>
      <c r="J31" s="13" t="e">
        <f t="shared" si="1"/>
        <v>#N/A</v>
      </c>
      <c r="K31" s="26" t="e">
        <f t="shared" si="2"/>
        <v>#N/A</v>
      </c>
      <c r="M31" s="28" t="s">
        <v>82</v>
      </c>
      <c r="N31" s="33" t="e">
        <f t="shared" si="3"/>
        <v>#N/A</v>
      </c>
      <c r="O31" s="28" t="s">
        <v>82</v>
      </c>
      <c r="P31" s="34" t="e">
        <f t="shared" si="4"/>
        <v>#N/A</v>
      </c>
      <c r="R31" s="14">
        <v>4</v>
      </c>
      <c r="S31" s="19" t="str">
        <f t="shared" si="17"/>
        <v>1D</v>
      </c>
      <c r="T31" s="19" t="str">
        <f t="shared" si="17"/>
        <v>1B</v>
      </c>
      <c r="U31" s="19" t="str">
        <f t="shared" si="17"/>
        <v>06</v>
      </c>
      <c r="V31" s="19" t="str">
        <f t="shared" si="17"/>
        <v>19</v>
      </c>
      <c r="W31" s="19" t="str">
        <f t="shared" si="17"/>
        <v>05</v>
      </c>
      <c r="X31" s="19" t="str">
        <f t="shared" si="17"/>
        <v>11</v>
      </c>
      <c r="Y31" s="19" t="str">
        <f t="shared" si="17"/>
        <v>10</v>
      </c>
      <c r="Z31" s="19" t="str">
        <f t="shared" si="17"/>
        <v>36</v>
      </c>
      <c r="AA31" s="19" t="str">
        <f t="shared" si="17"/>
        <v>37</v>
      </c>
      <c r="AB31" s="19" t="str">
        <f t="shared" si="17"/>
        <v>38</v>
      </c>
      <c r="AC31" s="19" t="str">
        <f t="shared" si="18"/>
        <v>87</v>
      </c>
      <c r="AD31" s="19" t="str">
        <f t="shared" si="18"/>
        <v>FF</v>
      </c>
      <c r="AE31" s="19" t="str">
        <f t="shared" si="18"/>
        <v>FF</v>
      </c>
      <c r="AF31" s="19" t="str">
        <f t="shared" si="18"/>
        <v>52</v>
      </c>
      <c r="AG31" s="19" t="str">
        <f t="shared" si="18"/>
        <v>51</v>
      </c>
      <c r="AH31" s="19" t="str">
        <f t="shared" si="18"/>
        <v>E1</v>
      </c>
      <c r="AI31" s="19" t="str">
        <f t="shared" si="18"/>
        <v>FF</v>
      </c>
      <c r="AJ31" s="19" t="str">
        <f t="shared" si="18"/>
        <v>FF</v>
      </c>
      <c r="AK31" s="19" t="str">
        <f t="shared" si="18"/>
        <v>FF</v>
      </c>
      <c r="AL31" s="19" t="str">
        <f t="shared" si="18"/>
        <v>FF</v>
      </c>
      <c r="AO31" s="19" t="str">
        <f>M4</f>
        <v>33</v>
      </c>
      <c r="AP31" s="19" t="str">
        <f>M8</f>
        <v>0E</v>
      </c>
      <c r="AQ31" s="19" t="str">
        <f>M12</f>
        <v>13</v>
      </c>
      <c r="AR31" s="19" t="str">
        <f>M16</f>
        <v>1E</v>
      </c>
      <c r="AS31" s="19" t="str">
        <f>M20</f>
        <v>22</v>
      </c>
      <c r="AT31" s="19" t="str">
        <f>M24</f>
        <v>26</v>
      </c>
      <c r="AU31" s="19" t="str">
        <f>M28</f>
        <v>FF</v>
      </c>
      <c r="AV31" s="19" t="str">
        <f>M32</f>
        <v>FF</v>
      </c>
      <c r="AX31" t="str">
        <f>W20</f>
        <v>3F</v>
      </c>
      <c r="AY31" t="str">
        <f>AE20</f>
        <v>4E</v>
      </c>
      <c r="AZ31" s="14" t="str">
        <f>M36</f>
        <v>FF</v>
      </c>
      <c r="BA31" s="14" t="s">
        <v>330</v>
      </c>
    </row>
    <row r="32" spans="1:53" ht="14.25" thickBot="1">
      <c r="A32" s="8" t="s">
        <v>96</v>
      </c>
      <c r="B32" t="s">
        <v>196</v>
      </c>
      <c r="C32" s="24" t="s">
        <v>95</v>
      </c>
      <c r="D32" s="22"/>
      <c r="E32" s="12" t="str">
        <f t="shared" si="5"/>
        <v>21</v>
      </c>
      <c r="F32" s="7" t="str">
        <f t="shared" si="0"/>
        <v>5 </v>
      </c>
      <c r="G32" s="7" t="str">
        <f t="shared" si="6"/>
        <v>22</v>
      </c>
      <c r="I32" s="1" t="str">
        <f>DEC2HEX(ROW()-2,2)</f>
        <v>1E</v>
      </c>
      <c r="J32" s="13" t="e">
        <f t="shared" si="1"/>
        <v>#N/A</v>
      </c>
      <c r="K32" s="26" t="e">
        <f t="shared" si="2"/>
        <v>#N/A</v>
      </c>
      <c r="M32" s="28" t="s">
        <v>82</v>
      </c>
      <c r="N32" s="33" t="e">
        <f t="shared" si="3"/>
        <v>#N/A</v>
      </c>
      <c r="O32" s="28" t="s">
        <v>82</v>
      </c>
      <c r="P32" s="34" t="e">
        <f t="shared" si="4"/>
        <v>#N/A</v>
      </c>
      <c r="R32" s="14">
        <v>5</v>
      </c>
      <c r="S32" s="19" t="str">
        <f t="shared" si="17"/>
        <v>2B</v>
      </c>
      <c r="T32" s="19" t="str">
        <f t="shared" si="17"/>
        <v>FF</v>
      </c>
      <c r="U32" s="19" t="str">
        <f t="shared" si="17"/>
        <v>FF</v>
      </c>
      <c r="V32" s="19" t="str">
        <f t="shared" si="17"/>
        <v>FF</v>
      </c>
      <c r="W32" s="19" t="str">
        <f t="shared" si="17"/>
        <v>2C</v>
      </c>
      <c r="X32" s="19" t="str">
        <f t="shared" si="17"/>
        <v>53</v>
      </c>
      <c r="Y32" s="19" t="str">
        <f t="shared" si="17"/>
        <v>61</v>
      </c>
      <c r="Z32" s="19" t="str">
        <f t="shared" si="17"/>
        <v>60</v>
      </c>
      <c r="AA32" s="19" t="str">
        <f t="shared" si="17"/>
        <v>5F</v>
      </c>
      <c r="AB32" s="19" t="str">
        <f t="shared" si="17"/>
        <v>5C</v>
      </c>
      <c r="AC32" s="19" t="str">
        <f t="shared" si="18"/>
        <v>5D</v>
      </c>
      <c r="AD32" s="19" t="str">
        <f t="shared" si="18"/>
        <v>5E</v>
      </c>
      <c r="AE32" s="19" t="str">
        <f t="shared" si="18"/>
        <v>36</v>
      </c>
      <c r="AF32" s="19" t="str">
        <f t="shared" si="18"/>
        <v>50</v>
      </c>
      <c r="AG32" s="19" t="str">
        <f t="shared" si="18"/>
        <v>4F</v>
      </c>
      <c r="AH32" s="19" t="str">
        <f t="shared" si="18"/>
        <v>E2</v>
      </c>
      <c r="AI32" s="19" t="str">
        <f t="shared" si="18"/>
        <v>FF</v>
      </c>
      <c r="AJ32" s="19" t="str">
        <f t="shared" si="18"/>
        <v>FF</v>
      </c>
      <c r="AK32" s="19" t="str">
        <f t="shared" si="18"/>
        <v>FF</v>
      </c>
      <c r="AL32" s="19" t="str">
        <f t="shared" si="18"/>
        <v>FF</v>
      </c>
      <c r="AO32" s="19" t="str">
        <f>O4</f>
        <v>50</v>
      </c>
      <c r="AP32" s="19" t="str">
        <f>O8</f>
        <v>4A</v>
      </c>
      <c r="AQ32" s="19" t="str">
        <f>O12</f>
        <v>48</v>
      </c>
      <c r="AR32" s="19" t="str">
        <f>O16</f>
        <v>3A</v>
      </c>
      <c r="AS32" s="19" t="str">
        <f>O20</f>
        <v>3E</v>
      </c>
      <c r="AT32" s="19" t="str">
        <f>O24</f>
        <v>42</v>
      </c>
      <c r="AU32" s="19" t="str">
        <f>O28</f>
        <v>FF</v>
      </c>
      <c r="AV32" s="19" t="str">
        <f>O32</f>
        <v>FF</v>
      </c>
      <c r="AX32" t="str">
        <f>X20</f>
        <v>7F</v>
      </c>
      <c r="AY32" t="str">
        <f>AF20</f>
        <v>7E</v>
      </c>
      <c r="AZ32" s="2" t="str">
        <f>M39</f>
        <v>A0</v>
      </c>
      <c r="BA32" s="14" t="s">
        <v>330</v>
      </c>
    </row>
    <row r="33" spans="1:53" ht="14.25" thickBot="1">
      <c r="A33" s="8" t="s">
        <v>97</v>
      </c>
      <c r="B33" t="s">
        <v>197</v>
      </c>
      <c r="C33" s="24" t="s">
        <v>74</v>
      </c>
      <c r="D33" s="22"/>
      <c r="E33" s="12" t="str">
        <f t="shared" si="5"/>
        <v>29</v>
      </c>
      <c r="F33" s="7" t="str">
        <f t="shared" si="0"/>
        <v>6 </v>
      </c>
      <c r="G33" s="7" t="str">
        <f t="shared" si="6"/>
        <v>23</v>
      </c>
      <c r="I33" s="1" t="str">
        <f>DEC2HEX(ROW()-2,2)</f>
        <v>1F</v>
      </c>
      <c r="J33" s="13" t="e">
        <f t="shared" si="1"/>
        <v>#N/A</v>
      </c>
      <c r="K33" s="26" t="e">
        <f t="shared" si="2"/>
        <v>#N/A</v>
      </c>
      <c r="M33" s="28" t="s">
        <v>82</v>
      </c>
      <c r="N33" s="35" t="e">
        <f t="shared" si="3"/>
        <v>#N/A</v>
      </c>
      <c r="O33" s="28" t="s">
        <v>82</v>
      </c>
      <c r="P33" s="36" t="e">
        <f t="shared" si="4"/>
        <v>#N/A</v>
      </c>
      <c r="R33" s="14">
        <v>6</v>
      </c>
      <c r="S33" s="19" t="str">
        <f t="shared" si="17"/>
        <v>FF</v>
      </c>
      <c r="T33" s="19" t="str">
        <f t="shared" si="17"/>
        <v>FF</v>
      </c>
      <c r="U33" s="19" t="str">
        <f t="shared" si="17"/>
        <v>FF</v>
      </c>
      <c r="V33" s="19" t="str">
        <f t="shared" si="17"/>
        <v>FF</v>
      </c>
      <c r="W33" s="19" t="str">
        <f t="shared" si="17"/>
        <v>FF</v>
      </c>
      <c r="X33" s="19" t="str">
        <f t="shared" si="17"/>
        <v>56</v>
      </c>
      <c r="Y33" s="19" t="str">
        <f t="shared" si="17"/>
        <v>57</v>
      </c>
      <c r="Z33" s="19" t="str">
        <f t="shared" si="17"/>
        <v>54</v>
      </c>
      <c r="AA33" s="19" t="str">
        <f t="shared" si="17"/>
        <v>55</v>
      </c>
      <c r="AB33" s="19" t="str">
        <f t="shared" si="17"/>
        <v>59</v>
      </c>
      <c r="AC33" s="19" t="str">
        <f t="shared" si="18"/>
        <v>5A</v>
      </c>
      <c r="AD33" s="19" t="str">
        <f t="shared" si="18"/>
        <v>5B</v>
      </c>
      <c r="AE33" s="19" t="str">
        <f t="shared" si="18"/>
        <v>58</v>
      </c>
      <c r="AF33" s="19" t="str">
        <f t="shared" si="18"/>
        <v>62</v>
      </c>
      <c r="AG33" s="19" t="str">
        <f t="shared" si="18"/>
        <v>63</v>
      </c>
      <c r="AH33" s="19" t="str">
        <f t="shared" si="18"/>
        <v>35</v>
      </c>
      <c r="AI33" s="19" t="str">
        <f t="shared" si="18"/>
        <v>FF</v>
      </c>
      <c r="AJ33" s="19" t="str">
        <f t="shared" si="18"/>
        <v>FF</v>
      </c>
      <c r="AK33" s="19" t="str">
        <f t="shared" si="18"/>
        <v>FF</v>
      </c>
      <c r="AL33" s="19" t="str">
        <f t="shared" si="18"/>
        <v>FF</v>
      </c>
      <c r="AO33" s="19" t="str">
        <f>M5</f>
        <v>38</v>
      </c>
      <c r="AP33" s="19" t="str">
        <f>M9</f>
        <v>36</v>
      </c>
      <c r="AQ33" s="19" t="str">
        <f>M13</f>
        <v>2A</v>
      </c>
      <c r="AR33" s="19" t="str">
        <f>M17</f>
        <v>1F</v>
      </c>
      <c r="AS33" s="19" t="str">
        <f>M21</f>
        <v>23</v>
      </c>
      <c r="AT33" s="19" t="str">
        <f>M25</f>
        <v>27</v>
      </c>
      <c r="AU33" s="19" t="str">
        <f>M29</f>
        <v>FF</v>
      </c>
      <c r="AV33" s="19" t="str">
        <f>M33</f>
        <v>FF</v>
      </c>
      <c r="AX33" t="str">
        <f>Y20</f>
        <v>7F</v>
      </c>
      <c r="AY33" t="str">
        <f>AG20</f>
        <v>7E</v>
      </c>
      <c r="AZ33" s="14" t="str">
        <f>DEC2HEX(M42,2)</f>
        <v>00</v>
      </c>
      <c r="BA33" s="14" t="s">
        <v>330</v>
      </c>
    </row>
    <row r="34" spans="1:53" ht="14.25" thickBot="1">
      <c r="A34" s="8" t="s">
        <v>98</v>
      </c>
      <c r="B34" t="s">
        <v>198</v>
      </c>
      <c r="C34" s="24" t="s">
        <v>104</v>
      </c>
      <c r="D34" s="22"/>
      <c r="E34" s="12" t="str">
        <f t="shared" si="5"/>
        <v>31</v>
      </c>
      <c r="F34" s="7" t="str">
        <f t="shared" si="0"/>
        <v>7 </v>
      </c>
      <c r="G34" s="7" t="str">
        <f t="shared" si="6"/>
        <v>24</v>
      </c>
      <c r="I34" s="1" t="str">
        <f>DEC2HEX(ROW()-2,2)</f>
        <v>20</v>
      </c>
      <c r="J34" s="13" t="str">
        <f aca="true" t="shared" si="19" ref="J34:J65">VLOOKUP(I34,E$2:F$200,2,FALSE)</f>
        <v>F4 </v>
      </c>
      <c r="K34" s="26" t="str">
        <f aca="true" t="shared" si="20" ref="K34:K65">VLOOKUP(I34,E$2:G$200,3,FALSE)</f>
        <v>3D</v>
      </c>
      <c r="R34" s="14">
        <v>7</v>
      </c>
      <c r="S34" s="19" t="str">
        <f t="shared" si="17"/>
        <v>FF</v>
      </c>
      <c r="T34" s="19" t="str">
        <f t="shared" si="17"/>
        <v>FF</v>
      </c>
      <c r="U34" s="19" t="str">
        <f t="shared" si="17"/>
        <v>FF</v>
      </c>
      <c r="V34" s="19" t="str">
        <f t="shared" si="17"/>
        <v>FF</v>
      </c>
      <c r="W34" s="19" t="str">
        <f t="shared" si="17"/>
        <v>FF</v>
      </c>
      <c r="X34" s="19" t="str">
        <f t="shared" si="17"/>
        <v>FF</v>
      </c>
      <c r="Y34" s="19" t="str">
        <f t="shared" si="17"/>
        <v>FF</v>
      </c>
      <c r="Z34" s="19" t="str">
        <f t="shared" si="17"/>
        <v>FF</v>
      </c>
      <c r="AA34" s="19" t="str">
        <f t="shared" si="17"/>
        <v>FF</v>
      </c>
      <c r="AB34" s="19" t="str">
        <f t="shared" si="17"/>
        <v>FF</v>
      </c>
      <c r="AC34" s="19" t="str">
        <f t="shared" si="18"/>
        <v>FF</v>
      </c>
      <c r="AD34" s="19" t="str">
        <f t="shared" si="18"/>
        <v>FF</v>
      </c>
      <c r="AE34" s="19" t="str">
        <f t="shared" si="18"/>
        <v>FF</v>
      </c>
      <c r="AF34" s="19" t="str">
        <f t="shared" si="18"/>
        <v>FF</v>
      </c>
      <c r="AG34" s="19" t="str">
        <f t="shared" si="18"/>
        <v>FF</v>
      </c>
      <c r="AH34" s="19" t="str">
        <f t="shared" si="18"/>
        <v>FF</v>
      </c>
      <c r="AI34" s="19" t="str">
        <f t="shared" si="18"/>
        <v>FF</v>
      </c>
      <c r="AJ34" s="19" t="str">
        <f t="shared" si="18"/>
        <v>FF</v>
      </c>
      <c r="AK34" s="19" t="str">
        <f t="shared" si="18"/>
        <v>FF</v>
      </c>
      <c r="AL34" s="19" t="str">
        <f t="shared" si="18"/>
        <v>FF</v>
      </c>
      <c r="AO34" s="19" t="str">
        <f>O5</f>
        <v>51</v>
      </c>
      <c r="AP34" s="19" t="str">
        <f>O9</f>
        <v>4D</v>
      </c>
      <c r="AQ34" s="19" t="str">
        <f>O13</f>
        <v>4C</v>
      </c>
      <c r="AR34" s="19" t="str">
        <f>O17</f>
        <v>3B</v>
      </c>
      <c r="AS34" s="19" t="str">
        <f>O21</f>
        <v>3F</v>
      </c>
      <c r="AT34" s="19" t="str">
        <f>O25</f>
        <v>43</v>
      </c>
      <c r="AU34" s="19" t="str">
        <f>O29</f>
        <v>FF</v>
      </c>
      <c r="AV34" s="19" t="str">
        <f>O33</f>
        <v>FF</v>
      </c>
      <c r="AX34" t="str">
        <f>Z20</f>
        <v>7F</v>
      </c>
      <c r="AY34" t="str">
        <f>AH20</f>
        <v>7C</v>
      </c>
      <c r="AZ34" s="14" t="str">
        <f>DEC2HEX(M43,2)</f>
        <v>01</v>
      </c>
      <c r="BA34" s="14" t="s">
        <v>330</v>
      </c>
    </row>
    <row r="35" spans="1:53" ht="14.25" thickBot="1">
      <c r="A35" s="8" t="s">
        <v>99</v>
      </c>
      <c r="B35" t="s">
        <v>199</v>
      </c>
      <c r="C35" s="24" t="s">
        <v>114</v>
      </c>
      <c r="D35" s="22"/>
      <c r="E35" s="12" t="str">
        <f t="shared" si="5"/>
        <v>39</v>
      </c>
      <c r="F35" s="7" t="str">
        <f t="shared" si="0"/>
        <v>8 </v>
      </c>
      <c r="G35" s="7" t="str">
        <f t="shared" si="6"/>
        <v>25</v>
      </c>
      <c r="I35" s="1" t="str">
        <f>DEC2HEX(ROW()-2,2)</f>
        <v>21</v>
      </c>
      <c r="J35" s="13" t="str">
        <f t="shared" si="19"/>
        <v>5 </v>
      </c>
      <c r="K35" s="26" t="str">
        <f t="shared" si="20"/>
        <v>22</v>
      </c>
      <c r="M35" s="37" t="s">
        <v>344</v>
      </c>
      <c r="N35" s="38"/>
      <c r="O35" s="38"/>
      <c r="P35" s="50" t="s">
        <v>339</v>
      </c>
      <c r="S35" s="19"/>
      <c r="T35" s="19" t="str">
        <f>RIGHT(DEC2HEX(256-T51),2)</f>
        <v>AA</v>
      </c>
      <c r="U35" s="19"/>
      <c r="V35" s="19" t="str">
        <f>RIGHT(DEC2HEX(256-V51),2)</f>
        <v>E2</v>
      </c>
      <c r="W35" s="19"/>
      <c r="X35" s="19" t="str">
        <f>RIGHT(DEC2HEX(256-X51),2)</f>
        <v>E0</v>
      </c>
      <c r="Y35" s="19"/>
      <c r="Z35" s="19" t="str">
        <f>RIGHT(DEC2HEX(256-Z51),2)</f>
        <v>09</v>
      </c>
      <c r="AA35" s="19"/>
      <c r="AB35" s="19" t="str">
        <f>RIGHT(DEC2HEX(256-AB51),2)</f>
        <v>A3</v>
      </c>
      <c r="AC35" s="19"/>
      <c r="AD35" s="19" t="str">
        <f>RIGHT(DEC2HEX(256-AD51),2)</f>
        <v>4A</v>
      </c>
      <c r="AE35" s="19"/>
      <c r="AF35" s="19" t="str">
        <f>RIGHT(DEC2HEX(256-AF51),2)</f>
        <v>49</v>
      </c>
      <c r="AG35" s="19"/>
      <c r="AH35" s="19" t="str">
        <f>RIGHT(DEC2HEX(256-AH51),2)</f>
        <v>8B</v>
      </c>
      <c r="AI35" s="19"/>
      <c r="AJ35" s="19" t="str">
        <f>RIGHT(DEC2HEX(256-AJ51),2)</f>
        <v>80</v>
      </c>
      <c r="AK35" s="19"/>
      <c r="AL35" s="19" t="str">
        <f>RIGHT(DEC2HEX(256-AL51),2)</f>
        <v>70</v>
      </c>
      <c r="AO35" s="19"/>
      <c r="AP35" s="19" t="str">
        <f>RIGHT(DEC2HEX(256-AP51),2)</f>
        <v>88</v>
      </c>
      <c r="AQ35" s="19"/>
      <c r="AR35" s="19" t="str">
        <f>RIGHT(DEC2HEX(256-AR51),2)</f>
        <v>35</v>
      </c>
      <c r="AS35" s="19"/>
      <c r="AT35" s="19" t="str">
        <f>RIGHT(DEC2HEX(256-AT51),2)</f>
        <v>18</v>
      </c>
      <c r="AU35" s="19"/>
      <c r="AV35" s="19" t="str">
        <f>RIGHT(DEC2HEX(256-AV51),2)</f>
        <v>48</v>
      </c>
      <c r="AY35" s="19" t="str">
        <f>RIGHT(DEC2HEX(256-AY51),2)</f>
        <v>07</v>
      </c>
      <c r="BA35" s="19" t="str">
        <f>RIGHT(DEC2HEX(256-BA51),2)</f>
        <v>66</v>
      </c>
    </row>
    <row r="36" spans="1:16" ht="14.25" thickBot="1">
      <c r="A36" s="8" t="s">
        <v>100</v>
      </c>
      <c r="B36" t="s">
        <v>200</v>
      </c>
      <c r="C36" s="24" t="s">
        <v>116</v>
      </c>
      <c r="D36" s="22"/>
      <c r="E36" s="12" t="str">
        <f t="shared" si="5"/>
        <v>41</v>
      </c>
      <c r="F36" s="7" t="str">
        <f t="shared" si="0"/>
        <v>9 </v>
      </c>
      <c r="G36" s="7" t="str">
        <f t="shared" si="6"/>
        <v>26</v>
      </c>
      <c r="I36" s="1" t="str">
        <f>DEC2HEX(ROW()-2,2)</f>
        <v>22</v>
      </c>
      <c r="J36" s="13" t="str">
        <f t="shared" si="19"/>
        <v>T </v>
      </c>
      <c r="K36" s="26" t="str">
        <f t="shared" si="20"/>
        <v>17</v>
      </c>
      <c r="M36" s="24" t="s">
        <v>404</v>
      </c>
      <c r="N36" s="37" t="e">
        <f>VLOOKUP(M36,$A$2:$B$200,2,FALSE)</f>
        <v>#N/A</v>
      </c>
      <c r="O36" s="38"/>
      <c r="P36" s="39"/>
    </row>
    <row r="37" spans="1:11" ht="14.25" thickBot="1">
      <c r="A37" s="8" t="s">
        <v>101</v>
      </c>
      <c r="B37" t="s">
        <v>201</v>
      </c>
      <c r="C37" s="24" t="s">
        <v>126</v>
      </c>
      <c r="D37" s="22"/>
      <c r="E37" s="12" t="str">
        <f t="shared" si="5"/>
        <v>49</v>
      </c>
      <c r="F37" s="7" t="str">
        <f t="shared" si="0"/>
        <v>0 </v>
      </c>
      <c r="G37" s="7" t="str">
        <f t="shared" si="6"/>
        <v>27</v>
      </c>
      <c r="I37" s="1" t="str">
        <f>DEC2HEX(ROW()-2,2)</f>
        <v>23</v>
      </c>
      <c r="J37" s="13" t="str">
        <f t="shared" si="19"/>
        <v>G </v>
      </c>
      <c r="K37" s="26" t="str">
        <f t="shared" si="20"/>
        <v>0A</v>
      </c>
    </row>
    <row r="38" spans="1:16" ht="14.25" thickBot="1">
      <c r="A38" s="8" t="s">
        <v>102</v>
      </c>
      <c r="B38" t="s">
        <v>266</v>
      </c>
      <c r="C38" s="24" t="s">
        <v>136</v>
      </c>
      <c r="D38" s="22"/>
      <c r="E38" s="12" t="str">
        <f t="shared" si="5"/>
        <v>63</v>
      </c>
      <c r="F38" s="7" t="str">
        <f t="shared" si="0"/>
        <v>ENTER</v>
      </c>
      <c r="G38" s="7" t="str">
        <f t="shared" si="6"/>
        <v>28</v>
      </c>
      <c r="I38" s="1" t="str">
        <f>DEC2HEX(ROW()-2,2)</f>
        <v>24</v>
      </c>
      <c r="J38" s="13" t="str">
        <f t="shared" si="19"/>
        <v>B </v>
      </c>
      <c r="K38" s="26" t="str">
        <f t="shared" si="20"/>
        <v>05</v>
      </c>
      <c r="M38" s="37" t="s">
        <v>345</v>
      </c>
      <c r="N38" s="38"/>
      <c r="O38" s="38"/>
      <c r="P38" s="50" t="s">
        <v>340</v>
      </c>
    </row>
    <row r="39" spans="1:53" ht="14.25" thickBot="1">
      <c r="A39" s="8" t="s">
        <v>74</v>
      </c>
      <c r="B39" t="s">
        <v>267</v>
      </c>
      <c r="C39" s="24" t="s">
        <v>73</v>
      </c>
      <c r="D39" s="22"/>
      <c r="E39" s="12" t="str">
        <f t="shared" si="5"/>
        <v>00</v>
      </c>
      <c r="F39" s="7" t="str">
        <f t="shared" si="0"/>
        <v>ESC</v>
      </c>
      <c r="G39" s="7" t="str">
        <f t="shared" si="6"/>
        <v>29</v>
      </c>
      <c r="I39" s="1" t="str">
        <f>DEC2HEX(ROW()-2,2)</f>
        <v>25</v>
      </c>
      <c r="J39" s="13" t="str">
        <f t="shared" si="19"/>
        <v>SPACE</v>
      </c>
      <c r="K39" s="26" t="str">
        <f t="shared" si="20"/>
        <v>2C</v>
      </c>
      <c r="M39" s="24" t="s">
        <v>326</v>
      </c>
      <c r="N39" s="37" t="str">
        <f>IF(M39="A0","Option key",INDEX($J$2:$K$200,HEX2DEC(M39)+1,1))</f>
        <v>Option key</v>
      </c>
      <c r="O39" s="38"/>
      <c r="P39" s="39"/>
      <c r="S39" s="14">
        <f>HEX2DEC(S23)</f>
        <v>16</v>
      </c>
      <c r="U39" s="14">
        <f>HEX2DEC(U23)</f>
        <v>16</v>
      </c>
      <c r="W39" s="14">
        <f>HEX2DEC(W23)</f>
        <v>16</v>
      </c>
      <c r="Y39" s="14">
        <f>HEX2DEC(Y23)</f>
        <v>16</v>
      </c>
      <c r="AA39" s="14">
        <f>HEX2DEC(AA23)</f>
        <v>16</v>
      </c>
      <c r="AC39" s="14">
        <f>HEX2DEC(AC23)</f>
        <v>16</v>
      </c>
      <c r="AE39" s="14">
        <f>HEX2DEC(AE23)</f>
        <v>16</v>
      </c>
      <c r="AG39" s="14">
        <f>HEX2DEC(AG23)</f>
        <v>16</v>
      </c>
      <c r="AI39" s="14">
        <f>HEX2DEC(AI23)</f>
        <v>16</v>
      </c>
      <c r="AK39" s="14">
        <f>HEX2DEC(AK23)</f>
        <v>16</v>
      </c>
      <c r="AO39" s="14">
        <f>HEX2DEC(AO23)</f>
        <v>16</v>
      </c>
      <c r="AP39" s="14"/>
      <c r="AQ39" s="14">
        <f>HEX2DEC(AQ23)</f>
        <v>16</v>
      </c>
      <c r="AS39" s="14">
        <f>HEX2DEC(AS23)</f>
        <v>16</v>
      </c>
      <c r="AT39" s="14"/>
      <c r="AU39" s="14">
        <f>HEX2DEC(AU23)</f>
        <v>16</v>
      </c>
      <c r="AV39" s="14"/>
      <c r="AX39" s="14">
        <f>HEX2DEC(AX23)</f>
        <v>16</v>
      </c>
      <c r="AY39" s="14"/>
      <c r="AZ39" s="14">
        <f>HEX2DEC(AZ23)</f>
        <v>16</v>
      </c>
      <c r="BA39" s="14"/>
    </row>
    <row r="40" spans="1:53" ht="14.25" thickBot="1">
      <c r="A40" s="8" t="s">
        <v>12</v>
      </c>
      <c r="B40" t="s">
        <v>268</v>
      </c>
      <c r="C40" s="24" t="s">
        <v>135</v>
      </c>
      <c r="D40" s="22"/>
      <c r="E40" s="12" t="str">
        <f t="shared" si="5"/>
        <v>62</v>
      </c>
      <c r="F40" s="7" t="str">
        <f t="shared" si="0"/>
        <v>BS</v>
      </c>
      <c r="G40" s="7" t="str">
        <f t="shared" si="6"/>
        <v>2A</v>
      </c>
      <c r="I40" s="1" t="str">
        <f>DEC2HEX(ROW()-2,2)</f>
        <v>26</v>
      </c>
      <c r="J40" s="13" t="e">
        <f t="shared" si="19"/>
        <v>#N/A</v>
      </c>
      <c r="K40" s="26" t="e">
        <f t="shared" si="20"/>
        <v>#N/A</v>
      </c>
      <c r="S40" s="14">
        <f>HEX2DEC(S24)</f>
        <v>0</v>
      </c>
      <c r="U40" s="14">
        <f>HEX2DEC(U24)</f>
        <v>0</v>
      </c>
      <c r="W40" s="14">
        <f>HEX2DEC(W24)</f>
        <v>0</v>
      </c>
      <c r="Y40" s="14">
        <f>HEX2DEC(Y24)</f>
        <v>0</v>
      </c>
      <c r="AA40" s="14">
        <f>HEX2DEC(AA24)</f>
        <v>0</v>
      </c>
      <c r="AC40" s="14">
        <f>HEX2DEC(AC24)</f>
        <v>0</v>
      </c>
      <c r="AE40" s="14">
        <f>HEX2DEC(AE24)</f>
        <v>0</v>
      </c>
      <c r="AG40" s="14">
        <f>HEX2DEC(AG24)</f>
        <v>0</v>
      </c>
      <c r="AI40" s="14">
        <f>HEX2DEC(AI24)</f>
        <v>0</v>
      </c>
      <c r="AK40" s="14">
        <f>HEX2DEC(AK24)</f>
        <v>0</v>
      </c>
      <c r="AO40" s="14">
        <f>HEX2DEC(AO24)</f>
        <v>0</v>
      </c>
      <c r="AP40" s="14"/>
      <c r="AQ40" s="14">
        <f>HEX2DEC(AQ24)</f>
        <v>0</v>
      </c>
      <c r="AS40" s="14">
        <f>HEX2DEC(AS24)</f>
        <v>0</v>
      </c>
      <c r="AT40" s="14"/>
      <c r="AU40" s="14">
        <f>HEX2DEC(AU24)</f>
        <v>0</v>
      </c>
      <c r="AV40" s="14"/>
      <c r="AX40" s="14">
        <f>HEX2DEC(AX24)</f>
        <v>0</v>
      </c>
      <c r="AY40" s="14"/>
      <c r="AZ40" s="14">
        <f>HEX2DEC(AZ24)</f>
        <v>0</v>
      </c>
      <c r="BA40" s="14"/>
    </row>
    <row r="41" spans="1:53" ht="14.25" thickBot="1">
      <c r="A41" s="8" t="s">
        <v>13</v>
      </c>
      <c r="B41" t="s">
        <v>270</v>
      </c>
      <c r="C41" s="24" t="s">
        <v>80</v>
      </c>
      <c r="D41" s="22"/>
      <c r="E41" s="12" t="str">
        <f t="shared" si="5"/>
        <v>05</v>
      </c>
      <c r="F41" s="7" t="str">
        <f t="shared" si="0"/>
        <v>TAB</v>
      </c>
      <c r="G41" s="7" t="str">
        <f t="shared" si="6"/>
        <v>2B</v>
      </c>
      <c r="I41" s="1" t="str">
        <f>DEC2HEX(ROW()-2,2)</f>
        <v>27</v>
      </c>
      <c r="J41" s="13" t="e">
        <f t="shared" si="19"/>
        <v>#N/A</v>
      </c>
      <c r="K41" s="26" t="e">
        <f t="shared" si="20"/>
        <v>#N/A</v>
      </c>
      <c r="M41" s="37" t="s">
        <v>325</v>
      </c>
      <c r="N41" s="38"/>
      <c r="O41" s="38"/>
      <c r="P41" s="50" t="s">
        <v>341</v>
      </c>
      <c r="S41" s="14">
        <f>HEX2DEC(S25)</f>
        <v>0</v>
      </c>
      <c r="U41" s="14">
        <f>HEX2DEC(U25)</f>
        <v>16</v>
      </c>
      <c r="W41" s="14">
        <f>HEX2DEC(W25)</f>
        <v>32</v>
      </c>
      <c r="Y41" s="14">
        <f>HEX2DEC(Y25)</f>
        <v>48</v>
      </c>
      <c r="AA41" s="14">
        <f>HEX2DEC(AA25)</f>
        <v>64</v>
      </c>
      <c r="AC41" s="14">
        <f>HEX2DEC(AC25)</f>
        <v>80</v>
      </c>
      <c r="AE41" s="14">
        <f>HEX2DEC(AE25)</f>
        <v>96</v>
      </c>
      <c r="AG41" s="14">
        <f>HEX2DEC(AG25)</f>
        <v>112</v>
      </c>
      <c r="AI41" s="14">
        <f>HEX2DEC(AI25)</f>
        <v>128</v>
      </c>
      <c r="AK41" s="14">
        <f>HEX2DEC(AK25)</f>
        <v>144</v>
      </c>
      <c r="AO41" s="14">
        <f>HEX2DEC(AO25)</f>
        <v>160</v>
      </c>
      <c r="AP41" s="14"/>
      <c r="AQ41" s="14">
        <f>HEX2DEC(AQ25)</f>
        <v>176</v>
      </c>
      <c r="AS41" s="14">
        <f>HEX2DEC(AS25)</f>
        <v>192</v>
      </c>
      <c r="AT41" s="14"/>
      <c r="AU41" s="14">
        <f>HEX2DEC(AU25)</f>
        <v>208</v>
      </c>
      <c r="AV41" s="14"/>
      <c r="AX41" s="14">
        <f>HEX2DEC(AX25)</f>
        <v>224</v>
      </c>
      <c r="AY41" s="14"/>
      <c r="AZ41" s="14">
        <f>HEX2DEC(AZ25)</f>
        <v>240</v>
      </c>
      <c r="BA41" s="14"/>
    </row>
    <row r="42" spans="1:53" ht="14.25" thickBot="1">
      <c r="A42" s="8" t="s">
        <v>14</v>
      </c>
      <c r="B42" t="s">
        <v>269</v>
      </c>
      <c r="C42" s="24" t="s">
        <v>99</v>
      </c>
      <c r="D42" s="22"/>
      <c r="E42" s="12" t="str">
        <f t="shared" si="5"/>
        <v>25</v>
      </c>
      <c r="F42" s="7" t="str">
        <f t="shared" si="0"/>
        <v>SPACE</v>
      </c>
      <c r="G42" s="7" t="str">
        <f t="shared" si="6"/>
        <v>2C</v>
      </c>
      <c r="I42" s="1" t="str">
        <f>DEC2HEX(ROW()-2,2)</f>
        <v>28</v>
      </c>
      <c r="J42" s="13" t="str">
        <f t="shared" si="19"/>
        <v>F5 </v>
      </c>
      <c r="K42" s="26" t="str">
        <f t="shared" si="20"/>
        <v>3E</v>
      </c>
      <c r="M42" s="24" t="s">
        <v>405</v>
      </c>
      <c r="N42" s="37" t="str">
        <f>IF(M42="0","吸い込み",IF(M42="1","吐き出し"))</f>
        <v>吸い込み</v>
      </c>
      <c r="O42" s="38"/>
      <c r="P42" s="39"/>
      <c r="S42" s="14">
        <f>HEX2DEC(S26)</f>
        <v>0</v>
      </c>
      <c r="U42" s="14">
        <f>HEX2DEC(U26)</f>
        <v>0</v>
      </c>
      <c r="W42" s="14">
        <f>HEX2DEC(W26)</f>
        <v>0</v>
      </c>
      <c r="Y42" s="14">
        <f>HEX2DEC(Y26)</f>
        <v>0</v>
      </c>
      <c r="AA42" s="14">
        <f>HEX2DEC(AA26)</f>
        <v>0</v>
      </c>
      <c r="AC42" s="14">
        <f>HEX2DEC(AC26)</f>
        <v>0</v>
      </c>
      <c r="AE42" s="14">
        <f>HEX2DEC(AE26)</f>
        <v>0</v>
      </c>
      <c r="AG42" s="14">
        <f>HEX2DEC(AG26)</f>
        <v>0</v>
      </c>
      <c r="AI42" s="14">
        <f>HEX2DEC(AI26)</f>
        <v>0</v>
      </c>
      <c r="AK42" s="14">
        <f>HEX2DEC(AK26)</f>
        <v>0</v>
      </c>
      <c r="AO42" s="14">
        <f>HEX2DEC(AO26)</f>
        <v>0</v>
      </c>
      <c r="AP42" s="14"/>
      <c r="AQ42" s="14">
        <f>HEX2DEC(AQ26)</f>
        <v>0</v>
      </c>
      <c r="AS42" s="14">
        <f>HEX2DEC(AS26)</f>
        <v>0</v>
      </c>
      <c r="AT42" s="14"/>
      <c r="AU42" s="14">
        <f>HEX2DEC(AU26)</f>
        <v>0</v>
      </c>
      <c r="AV42" s="14"/>
      <c r="AX42" s="14">
        <f>HEX2DEC(AX26)</f>
        <v>0</v>
      </c>
      <c r="AY42" s="14"/>
      <c r="AZ42" s="14">
        <f>HEX2DEC(AZ26)</f>
        <v>0</v>
      </c>
      <c r="BA42" s="14"/>
    </row>
    <row r="43" spans="1:53" ht="14.25" thickBot="1">
      <c r="A43" s="8" t="s">
        <v>15</v>
      </c>
      <c r="B43" s="5" t="s">
        <v>271</v>
      </c>
      <c r="C43" s="24" t="s">
        <v>130</v>
      </c>
      <c r="D43" s="22"/>
      <c r="E43" s="12" t="str">
        <f t="shared" si="5"/>
        <v>51</v>
      </c>
      <c r="F43" s="7" t="str">
        <f t="shared" si="0"/>
        <v>-_  -=</v>
      </c>
      <c r="G43" s="7" t="str">
        <f t="shared" si="6"/>
        <v>2D</v>
      </c>
      <c r="I43" s="1" t="str">
        <f>DEC2HEX(ROW()-2,2)</f>
        <v>29</v>
      </c>
      <c r="J43" s="13" t="str">
        <f t="shared" si="19"/>
        <v>6 </v>
      </c>
      <c r="K43" s="26" t="str">
        <f t="shared" si="20"/>
        <v>23</v>
      </c>
      <c r="M43" s="24" t="s">
        <v>346</v>
      </c>
      <c r="N43" s="37" t="str">
        <f>IF(M43="0","通常",IF(M43="1","CapsLk/ScrLk交換"))</f>
        <v>CapsLk/ScrLk交換</v>
      </c>
      <c r="O43" s="38"/>
      <c r="P43" s="39"/>
      <c r="S43" s="14">
        <f>HEX2DEC(S27)</f>
        <v>41</v>
      </c>
      <c r="T43" s="14">
        <f>HEX2DEC(T27)</f>
        <v>58</v>
      </c>
      <c r="U43" s="14">
        <f>HEX2DEC(U27)</f>
        <v>59</v>
      </c>
      <c r="V43" s="14">
        <f>HEX2DEC(V27)</f>
        <v>60</v>
      </c>
      <c r="W43" s="14">
        <f>HEX2DEC(W27)</f>
        <v>61</v>
      </c>
      <c r="X43" s="14">
        <f>HEX2DEC(X27)</f>
        <v>62</v>
      </c>
      <c r="Y43" s="14">
        <f>HEX2DEC(Y27)</f>
        <v>63</v>
      </c>
      <c r="Z43" s="14">
        <f>HEX2DEC(Z27)</f>
        <v>64</v>
      </c>
      <c r="AA43" s="14">
        <f>HEX2DEC(AA27)</f>
        <v>65</v>
      </c>
      <c r="AB43" s="14">
        <f>HEX2DEC(AB27)</f>
        <v>66</v>
      </c>
      <c r="AC43" s="14">
        <f>HEX2DEC(AC27)</f>
        <v>67</v>
      </c>
      <c r="AD43" s="14">
        <f>HEX2DEC(AD27)</f>
        <v>255</v>
      </c>
      <c r="AE43" s="14">
        <f>HEX2DEC(AE27)</f>
        <v>255</v>
      </c>
      <c r="AF43" s="14">
        <f>HEX2DEC(AF27)</f>
        <v>255</v>
      </c>
      <c r="AG43" s="14">
        <f>HEX2DEC(AG27)</f>
        <v>255</v>
      </c>
      <c r="AH43" s="14">
        <f>HEX2DEC(AH27)</f>
        <v>255</v>
      </c>
      <c r="AI43" s="14">
        <f>HEX2DEC(AI27)</f>
        <v>255</v>
      </c>
      <c r="AJ43" s="14">
        <f>HEX2DEC(AJ27)</f>
        <v>255</v>
      </c>
      <c r="AK43" s="14">
        <f>HEX2DEC(AK27)</f>
        <v>255</v>
      </c>
      <c r="AL43" s="14">
        <f>HEX2DEC(AL27)</f>
        <v>255</v>
      </c>
      <c r="AO43" s="14">
        <f>HEX2DEC(AO27)</f>
        <v>47</v>
      </c>
      <c r="AP43" s="14">
        <f>HEX2DEC(AP27)</f>
        <v>15</v>
      </c>
      <c r="AQ43" s="14">
        <f>HEX2DEC(AQ27)</f>
        <v>12</v>
      </c>
      <c r="AR43" s="14">
        <f>HEX2DEC(AR27)</f>
        <v>43</v>
      </c>
      <c r="AS43" s="14">
        <f>HEX2DEC(AS27)</f>
        <v>32</v>
      </c>
      <c r="AT43" s="14">
        <f>HEX2DEC(AT27)</f>
        <v>36</v>
      </c>
      <c r="AU43" s="14">
        <f>HEX2DEC(AU27)</f>
        <v>45</v>
      </c>
      <c r="AV43" s="14">
        <f>HEX2DEC(AV27)</f>
        <v>255</v>
      </c>
      <c r="AX43" s="14">
        <f>HEX2DEC(AX27)</f>
        <v>63</v>
      </c>
      <c r="AY43" s="14">
        <f>HEX2DEC(AY27)</f>
        <v>127</v>
      </c>
      <c r="AZ43" s="14">
        <f>HEX2DEC(AZ27)</f>
        <v>0</v>
      </c>
      <c r="BA43" s="14">
        <f>HEX2DEC(BA27)</f>
        <v>0</v>
      </c>
    </row>
    <row r="44" spans="1:53" ht="14.25" thickBot="1">
      <c r="A44" s="8" t="s">
        <v>16</v>
      </c>
      <c r="B44" s="5" t="s">
        <v>272</v>
      </c>
      <c r="C44" s="24" t="s">
        <v>134</v>
      </c>
      <c r="D44" s="22"/>
      <c r="E44" s="12" t="str">
        <f t="shared" si="5"/>
        <v>59</v>
      </c>
      <c r="F44" s="7" t="str">
        <f t="shared" si="0"/>
        <v>=+ ^~</v>
      </c>
      <c r="G44" s="7" t="str">
        <f t="shared" si="6"/>
        <v>2E</v>
      </c>
      <c r="I44" s="1" t="str">
        <f>DEC2HEX(ROW()-2,2)</f>
        <v>2A</v>
      </c>
      <c r="J44" s="13" t="str">
        <f t="shared" si="19"/>
        <v>Y </v>
      </c>
      <c r="K44" s="26" t="str">
        <f t="shared" si="20"/>
        <v>1C</v>
      </c>
      <c r="S44" s="14">
        <f>HEX2DEC(S28)</f>
        <v>30</v>
      </c>
      <c r="T44" s="14">
        <f>HEX2DEC(T28)</f>
        <v>31</v>
      </c>
      <c r="U44" s="14">
        <f>HEX2DEC(U28)</f>
        <v>32</v>
      </c>
      <c r="V44" s="14">
        <f>HEX2DEC(V28)</f>
        <v>33</v>
      </c>
      <c r="W44" s="14">
        <f>HEX2DEC(W28)</f>
        <v>34</v>
      </c>
      <c r="X44" s="14">
        <f>HEX2DEC(X28)</f>
        <v>35</v>
      </c>
      <c r="Y44" s="14">
        <f>HEX2DEC(Y28)</f>
        <v>36</v>
      </c>
      <c r="Z44" s="14">
        <f>HEX2DEC(Z28)</f>
        <v>37</v>
      </c>
      <c r="AA44" s="14">
        <f>HEX2DEC(AA28)</f>
        <v>38</v>
      </c>
      <c r="AB44" s="14">
        <f>HEX2DEC(AB28)</f>
        <v>39</v>
      </c>
      <c r="AC44" s="14">
        <f>HEX2DEC(AC28)</f>
        <v>45</v>
      </c>
      <c r="AD44" s="14">
        <f>HEX2DEC(AD28)</f>
        <v>46</v>
      </c>
      <c r="AE44" s="14">
        <f>HEX2DEC(AE28)</f>
        <v>137</v>
      </c>
      <c r="AF44" s="14">
        <f>HEX2DEC(AF28)</f>
        <v>73</v>
      </c>
      <c r="AG44" s="14">
        <f>HEX2DEC(AG28)</f>
        <v>75</v>
      </c>
      <c r="AH44" s="14">
        <f>HEX2DEC(AH28)</f>
        <v>255</v>
      </c>
      <c r="AI44" s="14">
        <f>HEX2DEC(AI28)</f>
        <v>255</v>
      </c>
      <c r="AJ44" s="14">
        <f>HEX2DEC(AJ28)</f>
        <v>255</v>
      </c>
      <c r="AK44" s="14">
        <f>HEX2DEC(AK28)</f>
        <v>255</v>
      </c>
      <c r="AL44" s="14">
        <f>HEX2DEC(AL28)</f>
        <v>255</v>
      </c>
      <c r="AO44" s="14">
        <f>HEX2DEC(AO28)</f>
        <v>82</v>
      </c>
      <c r="AP44" s="14">
        <f>HEX2DEC(AP28)</f>
        <v>73</v>
      </c>
      <c r="AQ44" s="14">
        <f>HEX2DEC(AQ28)</f>
        <v>70</v>
      </c>
      <c r="AR44" s="14">
        <f>HEX2DEC(AR28)</f>
        <v>57</v>
      </c>
      <c r="AS44" s="14">
        <f>HEX2DEC(AS28)</f>
        <v>60</v>
      </c>
      <c r="AT44" s="14">
        <f>HEX2DEC(AT28)</f>
        <v>64</v>
      </c>
      <c r="AU44" s="14">
        <f>HEX2DEC(AU28)</f>
        <v>68</v>
      </c>
      <c r="AV44" s="14">
        <f>HEX2DEC(AV28)</f>
        <v>255</v>
      </c>
      <c r="AX44" s="14">
        <f>HEX2DEC(AX28)</f>
        <v>31</v>
      </c>
      <c r="AY44" s="14">
        <f>HEX2DEC(AY28)</f>
        <v>127</v>
      </c>
      <c r="AZ44" s="14">
        <f>HEX2DEC(AZ28)</f>
        <v>0</v>
      </c>
      <c r="BA44" s="14">
        <f>HEX2DEC(BA28)</f>
        <v>0</v>
      </c>
    </row>
    <row r="45" spans="1:53" ht="14.25" thickBot="1">
      <c r="A45" s="8" t="s">
        <v>17</v>
      </c>
      <c r="B45" t="s">
        <v>273</v>
      </c>
      <c r="C45" s="24" t="s">
        <v>131</v>
      </c>
      <c r="D45" s="22"/>
      <c r="E45" s="12" t="str">
        <f t="shared" si="5"/>
        <v>52</v>
      </c>
      <c r="F45" s="7" t="str">
        <f t="shared" si="0"/>
        <v>[{ @`</v>
      </c>
      <c r="G45" s="7" t="str">
        <f t="shared" si="6"/>
        <v>2F</v>
      </c>
      <c r="I45" s="1" t="str">
        <f>DEC2HEX(ROW()-2,2)</f>
        <v>2B</v>
      </c>
      <c r="J45" s="13" t="str">
        <f t="shared" si="19"/>
        <v>H </v>
      </c>
      <c r="K45" s="26" t="str">
        <f t="shared" si="20"/>
        <v>0B</v>
      </c>
      <c r="M45" s="37" t="s">
        <v>329</v>
      </c>
      <c r="N45" s="38"/>
      <c r="O45" s="38"/>
      <c r="P45" s="50" t="s">
        <v>342</v>
      </c>
      <c r="S45" s="14">
        <f>HEX2DEC(S29)</f>
        <v>20</v>
      </c>
      <c r="T45" s="14">
        <f>HEX2DEC(T29)</f>
        <v>26</v>
      </c>
      <c r="U45" s="14">
        <f>HEX2DEC(U29)</f>
        <v>8</v>
      </c>
      <c r="V45" s="14">
        <f>HEX2DEC(V29)</f>
        <v>21</v>
      </c>
      <c r="W45" s="14">
        <f>HEX2DEC(W29)</f>
        <v>23</v>
      </c>
      <c r="X45" s="14">
        <f>HEX2DEC(X29)</f>
        <v>28</v>
      </c>
      <c r="Y45" s="14">
        <f>HEX2DEC(Y29)</f>
        <v>24</v>
      </c>
      <c r="Z45" s="14">
        <f>HEX2DEC(Z29)</f>
        <v>12</v>
      </c>
      <c r="AA45" s="14">
        <f>HEX2DEC(AA29)</f>
        <v>18</v>
      </c>
      <c r="AB45" s="14">
        <f>HEX2DEC(AB29)</f>
        <v>19</v>
      </c>
      <c r="AC45" s="14">
        <f>HEX2DEC(AC29)</f>
        <v>47</v>
      </c>
      <c r="AD45" s="14">
        <f>HEX2DEC(AD29)</f>
        <v>48</v>
      </c>
      <c r="AE45" s="14">
        <f>HEX2DEC(AE29)</f>
        <v>42</v>
      </c>
      <c r="AF45" s="14">
        <f>HEX2DEC(AF29)</f>
        <v>74</v>
      </c>
      <c r="AG45" s="14">
        <f>HEX2DEC(AG29)</f>
        <v>77</v>
      </c>
      <c r="AH45" s="14">
        <f>HEX2DEC(AH29)</f>
        <v>57</v>
      </c>
      <c r="AI45" s="14">
        <f>HEX2DEC(AI29)</f>
        <v>255</v>
      </c>
      <c r="AJ45" s="14">
        <f>HEX2DEC(AJ29)</f>
        <v>255</v>
      </c>
      <c r="AK45" s="14">
        <f>HEX2DEC(AK29)</f>
        <v>255</v>
      </c>
      <c r="AL45" s="14">
        <f>HEX2DEC(AL29)</f>
        <v>255</v>
      </c>
      <c r="AO45" s="14">
        <f>HEX2DEC(AO29)</f>
        <v>52</v>
      </c>
      <c r="AP45" s="14">
        <f>HEX2DEC(AP29)</f>
        <v>55</v>
      </c>
      <c r="AQ45" s="14">
        <f>HEX2DEC(AQ29)</f>
        <v>18</v>
      </c>
      <c r="AR45" s="14">
        <f>HEX2DEC(AR29)</f>
        <v>48</v>
      </c>
      <c r="AS45" s="14">
        <f>HEX2DEC(AS29)</f>
        <v>33</v>
      </c>
      <c r="AT45" s="14">
        <f>HEX2DEC(AT29)</f>
        <v>37</v>
      </c>
      <c r="AU45" s="14">
        <f>HEX2DEC(AU29)</f>
        <v>46</v>
      </c>
      <c r="AV45" s="14">
        <f>HEX2DEC(AV29)</f>
        <v>255</v>
      </c>
      <c r="AX45" s="14">
        <f>HEX2DEC(AX29)</f>
        <v>31</v>
      </c>
      <c r="AY45" s="14">
        <f>HEX2DEC(AY29)</f>
        <v>127</v>
      </c>
      <c r="AZ45" s="14">
        <f>HEX2DEC(AZ29)</f>
        <v>0</v>
      </c>
      <c r="BA45" s="14">
        <f>HEX2DEC(BA29)</f>
        <v>255</v>
      </c>
    </row>
    <row r="46" spans="1:53" ht="14.25" thickBot="1">
      <c r="A46" s="8" t="s">
        <v>103</v>
      </c>
      <c r="B46" t="s">
        <v>274</v>
      </c>
      <c r="C46" s="24" t="s">
        <v>30</v>
      </c>
      <c r="D46" s="22"/>
      <c r="E46" s="12" t="str">
        <f t="shared" si="5"/>
        <v>5A</v>
      </c>
      <c r="F46" s="7" t="str">
        <f t="shared" si="0"/>
        <v>]} [{</v>
      </c>
      <c r="G46" s="7" t="str">
        <f t="shared" si="6"/>
        <v>30</v>
      </c>
      <c r="I46" s="1" t="str">
        <f>DEC2HEX(ROW()-2,2)</f>
        <v>2C</v>
      </c>
      <c r="J46" s="13" t="str">
        <f t="shared" si="19"/>
        <v>N </v>
      </c>
      <c r="K46" s="26" t="str">
        <f t="shared" si="20"/>
        <v>11</v>
      </c>
      <c r="M46" s="24" t="s">
        <v>327</v>
      </c>
      <c r="N46" s="37" t="str">
        <f>IF(M46="0","無効",IF(M46="1","有効"))</f>
        <v>無効</v>
      </c>
      <c r="O46" s="38"/>
      <c r="P46" s="39"/>
      <c r="S46" s="14">
        <f>HEX2DEC(S30)</f>
        <v>4</v>
      </c>
      <c r="T46" s="14">
        <f>HEX2DEC(T30)</f>
        <v>22</v>
      </c>
      <c r="U46" s="14">
        <f>HEX2DEC(U30)</f>
        <v>7</v>
      </c>
      <c r="V46" s="14">
        <f>HEX2DEC(V30)</f>
        <v>9</v>
      </c>
      <c r="W46" s="14">
        <f>HEX2DEC(W30)</f>
        <v>10</v>
      </c>
      <c r="X46" s="14">
        <f>HEX2DEC(X30)</f>
        <v>11</v>
      </c>
      <c r="Y46" s="14">
        <f>HEX2DEC(Y30)</f>
        <v>13</v>
      </c>
      <c r="Z46" s="14">
        <f>HEX2DEC(Z30)</f>
        <v>14</v>
      </c>
      <c r="AA46" s="14">
        <f>HEX2DEC(AA30)</f>
        <v>15</v>
      </c>
      <c r="AB46" s="14">
        <f>HEX2DEC(AB30)</f>
        <v>51</v>
      </c>
      <c r="AC46" s="14">
        <f>HEX2DEC(AC30)</f>
        <v>52</v>
      </c>
      <c r="AD46" s="14">
        <f>HEX2DEC(AD30)</f>
        <v>50</v>
      </c>
      <c r="AE46" s="14">
        <f>HEX2DEC(AE30)</f>
        <v>40</v>
      </c>
      <c r="AF46" s="14">
        <f>HEX2DEC(AF30)</f>
        <v>76</v>
      </c>
      <c r="AG46" s="14">
        <f>HEX2DEC(AG30)</f>
        <v>78</v>
      </c>
      <c r="AH46" s="14">
        <f>HEX2DEC(AH30)</f>
        <v>224</v>
      </c>
      <c r="AI46" s="14">
        <f>HEX2DEC(AI30)</f>
        <v>255</v>
      </c>
      <c r="AJ46" s="14">
        <f>HEX2DEC(AJ30)</f>
        <v>255</v>
      </c>
      <c r="AK46" s="14">
        <f>HEX2DEC(AK30)</f>
        <v>255</v>
      </c>
      <c r="AL46" s="14">
        <f>HEX2DEC(AL30)</f>
        <v>255</v>
      </c>
      <c r="AO46" s="14">
        <f>HEX2DEC(AO30)</f>
        <v>79</v>
      </c>
      <c r="AP46" s="14">
        <f>HEX2DEC(AP30)</f>
        <v>78</v>
      </c>
      <c r="AQ46" s="14">
        <f>HEX2DEC(AQ30)</f>
        <v>71</v>
      </c>
      <c r="AR46" s="14">
        <f>HEX2DEC(AR30)</f>
        <v>73</v>
      </c>
      <c r="AS46" s="14">
        <f>HEX2DEC(AS30)</f>
        <v>61</v>
      </c>
      <c r="AT46" s="14">
        <f>HEX2DEC(AT30)</f>
        <v>65</v>
      </c>
      <c r="AU46" s="14">
        <f>HEX2DEC(AU30)</f>
        <v>69</v>
      </c>
      <c r="AV46" s="14">
        <f>HEX2DEC(AV30)</f>
        <v>255</v>
      </c>
      <c r="AX46" s="14">
        <f>HEX2DEC(AX30)</f>
        <v>31</v>
      </c>
      <c r="AY46" s="14">
        <f>HEX2DEC(AY30)</f>
        <v>110</v>
      </c>
      <c r="AZ46" s="14">
        <f>HEX2DEC(AZ30)</f>
        <v>0</v>
      </c>
      <c r="BA46" s="14">
        <f>HEX2DEC(BA30)</f>
        <v>255</v>
      </c>
    </row>
    <row r="47" spans="1:53" ht="14.25" thickBot="1">
      <c r="A47" s="8" t="s">
        <v>104</v>
      </c>
      <c r="B47" t="s">
        <v>275</v>
      </c>
      <c r="C47" s="24"/>
      <c r="D47" s="22"/>
      <c r="E47" s="12">
        <f t="shared" si="5"/>
        <v>0</v>
      </c>
      <c r="F47" s="7" t="str">
        <f t="shared" si="0"/>
        <v>\| </v>
      </c>
      <c r="G47" s="7" t="str">
        <f t="shared" si="6"/>
        <v>31</v>
      </c>
      <c r="I47" s="1" t="str">
        <f>DEC2HEX(ROW()-2,2)</f>
        <v>2D</v>
      </c>
      <c r="J47" s="13" t="str">
        <f t="shared" si="19"/>
        <v>NumLK</v>
      </c>
      <c r="K47" s="26" t="str">
        <f t="shared" si="20"/>
        <v>53</v>
      </c>
      <c r="S47" s="14">
        <f>HEX2DEC(S31)</f>
        <v>29</v>
      </c>
      <c r="T47" s="14">
        <f>HEX2DEC(T31)</f>
        <v>27</v>
      </c>
      <c r="U47" s="14">
        <f>HEX2DEC(U31)</f>
        <v>6</v>
      </c>
      <c r="V47" s="14">
        <f>HEX2DEC(V31)</f>
        <v>25</v>
      </c>
      <c r="W47" s="14">
        <f>HEX2DEC(W31)</f>
        <v>5</v>
      </c>
      <c r="X47" s="14">
        <f>HEX2DEC(X31)</f>
        <v>17</v>
      </c>
      <c r="Y47" s="14">
        <f>HEX2DEC(Y31)</f>
        <v>16</v>
      </c>
      <c r="Z47" s="14">
        <f>HEX2DEC(Z31)</f>
        <v>54</v>
      </c>
      <c r="AA47" s="14">
        <f>HEX2DEC(AA31)</f>
        <v>55</v>
      </c>
      <c r="AB47" s="14">
        <f>HEX2DEC(AB31)</f>
        <v>56</v>
      </c>
      <c r="AC47" s="14">
        <f>HEX2DEC(AC31)</f>
        <v>135</v>
      </c>
      <c r="AD47" s="14">
        <f>HEX2DEC(AD31)</f>
        <v>255</v>
      </c>
      <c r="AE47" s="14">
        <f>HEX2DEC(AE31)</f>
        <v>255</v>
      </c>
      <c r="AF47" s="14">
        <f>HEX2DEC(AF31)</f>
        <v>82</v>
      </c>
      <c r="AG47" s="14">
        <f>HEX2DEC(AG31)</f>
        <v>81</v>
      </c>
      <c r="AH47" s="14">
        <f>HEX2DEC(AH31)</f>
        <v>225</v>
      </c>
      <c r="AI47" s="14">
        <f>HEX2DEC(AI31)</f>
        <v>255</v>
      </c>
      <c r="AJ47" s="14">
        <f>HEX2DEC(AJ31)</f>
        <v>255</v>
      </c>
      <c r="AK47" s="14">
        <f>HEX2DEC(AK31)</f>
        <v>255</v>
      </c>
      <c r="AL47" s="14">
        <f>HEX2DEC(AL31)</f>
        <v>255</v>
      </c>
      <c r="AO47" s="14">
        <f>HEX2DEC(AO31)</f>
        <v>51</v>
      </c>
      <c r="AP47" s="14">
        <f>HEX2DEC(AP31)</f>
        <v>14</v>
      </c>
      <c r="AQ47" s="14">
        <f>HEX2DEC(AQ31)</f>
        <v>19</v>
      </c>
      <c r="AR47" s="14">
        <f>HEX2DEC(AR31)</f>
        <v>30</v>
      </c>
      <c r="AS47" s="14">
        <f>HEX2DEC(AS31)</f>
        <v>34</v>
      </c>
      <c r="AT47" s="14">
        <f>HEX2DEC(AT31)</f>
        <v>38</v>
      </c>
      <c r="AU47" s="14">
        <f>HEX2DEC(AU31)</f>
        <v>255</v>
      </c>
      <c r="AV47" s="14">
        <f>HEX2DEC(AV31)</f>
        <v>255</v>
      </c>
      <c r="AX47" s="14">
        <f>HEX2DEC(AX31)</f>
        <v>63</v>
      </c>
      <c r="AY47" s="14">
        <f>HEX2DEC(AY31)</f>
        <v>78</v>
      </c>
      <c r="AZ47" s="14">
        <f>HEX2DEC(AZ31)</f>
        <v>255</v>
      </c>
      <c r="BA47" s="14">
        <f>HEX2DEC(BA31)</f>
        <v>255</v>
      </c>
    </row>
    <row r="48" spans="1:53" ht="14.25" thickBot="1">
      <c r="A48" s="8" t="s">
        <v>105</v>
      </c>
      <c r="B48" t="s">
        <v>309</v>
      </c>
      <c r="C48" s="24" t="s">
        <v>31</v>
      </c>
      <c r="D48" s="22"/>
      <c r="E48" s="12" t="str">
        <f t="shared" si="5"/>
        <v>5B</v>
      </c>
      <c r="F48" s="7" t="str">
        <f t="shared" si="0"/>
        <v>#~ ] }(Non-US)</v>
      </c>
      <c r="G48" s="7" t="str">
        <f t="shared" si="6"/>
        <v>32</v>
      </c>
      <c r="I48" s="1" t="str">
        <f>DEC2HEX(ROW()-2,2)</f>
        <v>2E</v>
      </c>
      <c r="J48" s="13" t="str">
        <f t="shared" si="19"/>
        <v>T -</v>
      </c>
      <c r="K48" s="26" t="str">
        <f t="shared" si="20"/>
        <v>56</v>
      </c>
      <c r="M48" s="37" t="s">
        <v>328</v>
      </c>
      <c r="N48" s="38"/>
      <c r="O48" s="38"/>
      <c r="P48" s="50" t="s">
        <v>343</v>
      </c>
      <c r="S48" s="14">
        <f>HEX2DEC(S32)</f>
        <v>43</v>
      </c>
      <c r="T48" s="14">
        <f>HEX2DEC(T32)</f>
        <v>255</v>
      </c>
      <c r="U48" s="14">
        <f>HEX2DEC(U32)</f>
        <v>255</v>
      </c>
      <c r="V48" s="14">
        <f>HEX2DEC(V32)</f>
        <v>255</v>
      </c>
      <c r="W48" s="14">
        <f>HEX2DEC(W32)</f>
        <v>44</v>
      </c>
      <c r="X48" s="14">
        <f>HEX2DEC(X32)</f>
        <v>83</v>
      </c>
      <c r="Y48" s="14">
        <f>HEX2DEC(Y32)</f>
        <v>97</v>
      </c>
      <c r="Z48" s="14">
        <f>HEX2DEC(Z32)</f>
        <v>96</v>
      </c>
      <c r="AA48" s="14">
        <f>HEX2DEC(AA32)</f>
        <v>95</v>
      </c>
      <c r="AB48" s="14">
        <f>HEX2DEC(AB32)</f>
        <v>92</v>
      </c>
      <c r="AC48" s="14">
        <f>HEX2DEC(AC32)</f>
        <v>93</v>
      </c>
      <c r="AD48" s="14">
        <f>HEX2DEC(AD32)</f>
        <v>94</v>
      </c>
      <c r="AE48" s="14">
        <f>HEX2DEC(AE32)</f>
        <v>54</v>
      </c>
      <c r="AF48" s="14">
        <f>HEX2DEC(AF32)</f>
        <v>80</v>
      </c>
      <c r="AG48" s="14">
        <f>HEX2DEC(AG32)</f>
        <v>79</v>
      </c>
      <c r="AH48" s="14">
        <f>HEX2DEC(AH32)</f>
        <v>226</v>
      </c>
      <c r="AI48" s="14">
        <f>HEX2DEC(AI32)</f>
        <v>255</v>
      </c>
      <c r="AJ48" s="14">
        <f>HEX2DEC(AJ32)</f>
        <v>255</v>
      </c>
      <c r="AK48" s="14">
        <f>HEX2DEC(AK32)</f>
        <v>255</v>
      </c>
      <c r="AL48" s="14">
        <f>HEX2DEC(AL32)</f>
        <v>255</v>
      </c>
      <c r="AO48" s="14">
        <f>HEX2DEC(AO32)</f>
        <v>80</v>
      </c>
      <c r="AP48" s="14">
        <f>HEX2DEC(AP32)</f>
        <v>74</v>
      </c>
      <c r="AQ48" s="14">
        <f>HEX2DEC(AQ32)</f>
        <v>72</v>
      </c>
      <c r="AR48" s="14">
        <f>HEX2DEC(AR32)</f>
        <v>58</v>
      </c>
      <c r="AS48" s="14">
        <f>HEX2DEC(AS32)</f>
        <v>62</v>
      </c>
      <c r="AT48" s="14">
        <f>HEX2DEC(AT32)</f>
        <v>66</v>
      </c>
      <c r="AU48" s="14">
        <f>HEX2DEC(AU32)</f>
        <v>255</v>
      </c>
      <c r="AV48" s="14">
        <f>HEX2DEC(AV32)</f>
        <v>255</v>
      </c>
      <c r="AX48" s="14">
        <f>HEX2DEC(AX32)</f>
        <v>127</v>
      </c>
      <c r="AY48" s="14">
        <f>HEX2DEC(AY32)</f>
        <v>126</v>
      </c>
      <c r="AZ48" s="14">
        <f>HEX2DEC(AZ32)</f>
        <v>160</v>
      </c>
      <c r="BA48" s="14">
        <f>HEX2DEC(BA32)</f>
        <v>255</v>
      </c>
    </row>
    <row r="49" spans="1:53" ht="14.25" thickBot="1">
      <c r="A49" s="8" t="s">
        <v>106</v>
      </c>
      <c r="B49" t="s">
        <v>202</v>
      </c>
      <c r="C49" s="24" t="s">
        <v>25</v>
      </c>
      <c r="D49" s="22"/>
      <c r="E49" s="12" t="str">
        <f t="shared" si="5"/>
        <v>4B</v>
      </c>
      <c r="F49" s="7" t="str">
        <f t="shared" si="0"/>
        <v> ; +</v>
      </c>
      <c r="G49" s="7" t="str">
        <f t="shared" si="6"/>
        <v>33</v>
      </c>
      <c r="I49" s="1" t="str">
        <f>DEC2HEX(ROW()-2,2)</f>
        <v>2F</v>
      </c>
      <c r="J49" s="13" t="e">
        <f t="shared" si="19"/>
        <v>#N/A</v>
      </c>
      <c r="K49" s="26" t="e">
        <f t="shared" si="20"/>
        <v>#N/A</v>
      </c>
      <c r="M49" s="24" t="s">
        <v>405</v>
      </c>
      <c r="N49" s="37" t="str">
        <f>IF(M49="0","通常",IF(M49="1","キーマトリックス解析"))</f>
        <v>通常</v>
      </c>
      <c r="O49" s="38"/>
      <c r="P49" s="39"/>
      <c r="S49" s="14">
        <f>HEX2DEC(S33)</f>
        <v>255</v>
      </c>
      <c r="T49" s="14">
        <f>HEX2DEC(T33)</f>
        <v>255</v>
      </c>
      <c r="U49" s="14">
        <f>HEX2DEC(U33)</f>
        <v>255</v>
      </c>
      <c r="V49" s="14">
        <f>HEX2DEC(V33)</f>
        <v>255</v>
      </c>
      <c r="W49" s="14">
        <f>HEX2DEC(W33)</f>
        <v>255</v>
      </c>
      <c r="X49" s="14">
        <f>HEX2DEC(X33)</f>
        <v>86</v>
      </c>
      <c r="Y49" s="14">
        <f>HEX2DEC(Y33)</f>
        <v>87</v>
      </c>
      <c r="Z49" s="14">
        <f>HEX2DEC(Z33)</f>
        <v>84</v>
      </c>
      <c r="AA49" s="14">
        <f>HEX2DEC(AA33)</f>
        <v>85</v>
      </c>
      <c r="AB49" s="14">
        <f>HEX2DEC(AB33)</f>
        <v>89</v>
      </c>
      <c r="AC49" s="14">
        <f>HEX2DEC(AC33)</f>
        <v>90</v>
      </c>
      <c r="AD49" s="14">
        <f>HEX2DEC(AD33)</f>
        <v>91</v>
      </c>
      <c r="AE49" s="14">
        <f>HEX2DEC(AE33)</f>
        <v>88</v>
      </c>
      <c r="AF49" s="14">
        <f>HEX2DEC(AF33)</f>
        <v>98</v>
      </c>
      <c r="AG49" s="14">
        <f>HEX2DEC(AG33)</f>
        <v>99</v>
      </c>
      <c r="AH49" s="14">
        <f>HEX2DEC(AH33)</f>
        <v>53</v>
      </c>
      <c r="AI49" s="14">
        <f>HEX2DEC(AI33)</f>
        <v>255</v>
      </c>
      <c r="AJ49" s="14">
        <f>HEX2DEC(AJ33)</f>
        <v>255</v>
      </c>
      <c r="AK49" s="14">
        <f>HEX2DEC(AK33)</f>
        <v>255</v>
      </c>
      <c r="AL49" s="14">
        <f>HEX2DEC(AL33)</f>
        <v>255</v>
      </c>
      <c r="AO49" s="14">
        <f>HEX2DEC(AO33)</f>
        <v>56</v>
      </c>
      <c r="AP49" s="14">
        <f>HEX2DEC(AP33)</f>
        <v>54</v>
      </c>
      <c r="AQ49" s="14">
        <f>HEX2DEC(AQ33)</f>
        <v>42</v>
      </c>
      <c r="AR49" s="14">
        <f>HEX2DEC(AR33)</f>
        <v>31</v>
      </c>
      <c r="AS49" s="14">
        <f>HEX2DEC(AS33)</f>
        <v>35</v>
      </c>
      <c r="AT49" s="14">
        <f>HEX2DEC(AT33)</f>
        <v>39</v>
      </c>
      <c r="AU49" s="14">
        <f>HEX2DEC(AU33)</f>
        <v>255</v>
      </c>
      <c r="AV49" s="14">
        <f>HEX2DEC(AV33)</f>
        <v>255</v>
      </c>
      <c r="AX49" s="14">
        <f>HEX2DEC(AX33)</f>
        <v>127</v>
      </c>
      <c r="AY49" s="14">
        <f>HEX2DEC(AY33)</f>
        <v>126</v>
      </c>
      <c r="AZ49" s="14">
        <f>HEX2DEC(AZ33)</f>
        <v>0</v>
      </c>
      <c r="BA49" s="14">
        <f>HEX2DEC(BA33)</f>
        <v>255</v>
      </c>
    </row>
    <row r="50" spans="1:53" ht="14.25" thickBot="1">
      <c r="A50" s="8" t="s">
        <v>107</v>
      </c>
      <c r="B50" t="s">
        <v>203</v>
      </c>
      <c r="C50" s="24" t="s">
        <v>109</v>
      </c>
      <c r="D50" s="22"/>
      <c r="E50" s="12" t="str">
        <f t="shared" si="5"/>
        <v>53</v>
      </c>
      <c r="F50" s="7" t="str">
        <f t="shared" si="0"/>
        <v>‘ “ : *</v>
      </c>
      <c r="G50" s="7" t="str">
        <f t="shared" si="6"/>
        <v>34</v>
      </c>
      <c r="I50" s="1" t="str">
        <f>DEC2HEX(ROW()-2,2)</f>
        <v>30</v>
      </c>
      <c r="J50" s="13" t="str">
        <f t="shared" si="19"/>
        <v>F6 </v>
      </c>
      <c r="K50" s="26" t="str">
        <f t="shared" si="20"/>
        <v>3F</v>
      </c>
      <c r="S50" s="14">
        <f>HEX2DEC(S34)</f>
        <v>255</v>
      </c>
      <c r="T50" s="14">
        <f>HEX2DEC(T34)</f>
        <v>255</v>
      </c>
      <c r="U50" s="14">
        <f>HEX2DEC(U34)</f>
        <v>255</v>
      </c>
      <c r="V50" s="14">
        <f>HEX2DEC(V34)</f>
        <v>255</v>
      </c>
      <c r="W50" s="14">
        <f>HEX2DEC(W34)</f>
        <v>255</v>
      </c>
      <c r="X50" s="14">
        <f>HEX2DEC(X34)</f>
        <v>255</v>
      </c>
      <c r="Y50" s="14">
        <f>HEX2DEC(Y34)</f>
        <v>255</v>
      </c>
      <c r="Z50" s="14">
        <f>HEX2DEC(Z34)</f>
        <v>255</v>
      </c>
      <c r="AA50" s="14">
        <f>HEX2DEC(AA34)</f>
        <v>255</v>
      </c>
      <c r="AB50" s="14">
        <f>HEX2DEC(AB34)</f>
        <v>255</v>
      </c>
      <c r="AC50" s="14">
        <f>HEX2DEC(AC34)</f>
        <v>255</v>
      </c>
      <c r="AD50" s="14">
        <f>HEX2DEC(AD34)</f>
        <v>255</v>
      </c>
      <c r="AE50" s="14">
        <f>HEX2DEC(AE34)</f>
        <v>255</v>
      </c>
      <c r="AF50" s="14">
        <f>HEX2DEC(AF34)</f>
        <v>255</v>
      </c>
      <c r="AG50" s="14">
        <f>HEX2DEC(AG34)</f>
        <v>255</v>
      </c>
      <c r="AH50" s="14">
        <f>HEX2DEC(AH34)</f>
        <v>255</v>
      </c>
      <c r="AI50" s="14">
        <f>HEX2DEC(AI34)</f>
        <v>255</v>
      </c>
      <c r="AJ50" s="14">
        <f>HEX2DEC(AJ34)</f>
        <v>255</v>
      </c>
      <c r="AK50" s="14">
        <f>HEX2DEC(AK34)</f>
        <v>255</v>
      </c>
      <c r="AL50" s="14">
        <f>HEX2DEC(AL34)</f>
        <v>255</v>
      </c>
      <c r="AO50" s="14">
        <f>HEX2DEC(AO34)</f>
        <v>81</v>
      </c>
      <c r="AP50" s="14">
        <f>HEX2DEC(AP34)</f>
        <v>77</v>
      </c>
      <c r="AQ50" s="14">
        <f>HEX2DEC(AQ34)</f>
        <v>76</v>
      </c>
      <c r="AR50" s="14">
        <f>HEX2DEC(AR34)</f>
        <v>59</v>
      </c>
      <c r="AS50" s="14">
        <f>HEX2DEC(AS34)</f>
        <v>63</v>
      </c>
      <c r="AT50" s="14">
        <f>HEX2DEC(AT34)</f>
        <v>67</v>
      </c>
      <c r="AU50" s="14">
        <f>HEX2DEC(AU34)</f>
        <v>255</v>
      </c>
      <c r="AV50" s="14">
        <f>HEX2DEC(AV34)</f>
        <v>255</v>
      </c>
      <c r="AX50" s="14">
        <f>HEX2DEC(AX34)</f>
        <v>127</v>
      </c>
      <c r="AY50" s="14">
        <f>HEX2DEC(AY34)</f>
        <v>124</v>
      </c>
      <c r="AZ50" s="14">
        <f>HEX2DEC(AZ34)</f>
        <v>1</v>
      </c>
      <c r="BA50" s="14">
        <f>HEX2DEC(BA34)</f>
        <v>255</v>
      </c>
    </row>
    <row r="51" spans="1:53" ht="14.25" thickBot="1">
      <c r="A51" s="8" t="s">
        <v>108</v>
      </c>
      <c r="B51" t="s">
        <v>276</v>
      </c>
      <c r="C51" s="24" t="s">
        <v>45</v>
      </c>
      <c r="D51" s="22"/>
      <c r="E51" s="12" t="str">
        <f t="shared" si="5"/>
        <v>7E</v>
      </c>
      <c r="F51" s="7" t="str">
        <f t="shared" si="0"/>
        <v>`~ 半角/全角</v>
      </c>
      <c r="G51" s="7" t="str">
        <f t="shared" si="6"/>
        <v>35</v>
      </c>
      <c r="I51" s="1" t="str">
        <f>DEC2HEX(ROW()-2,2)</f>
        <v>31</v>
      </c>
      <c r="J51" s="13" t="str">
        <f t="shared" si="19"/>
        <v>7 </v>
      </c>
      <c r="K51" s="26" t="str">
        <f t="shared" si="20"/>
        <v>24</v>
      </c>
      <c r="T51" s="16">
        <f>SUM(S39:T50)</f>
        <v>1622</v>
      </c>
      <c r="V51" s="16">
        <f>SUM(U39:V50)</f>
        <v>1822</v>
      </c>
      <c r="X51" s="16">
        <f>SUM(W39:X50)</f>
        <v>1312</v>
      </c>
      <c r="Z51" s="16">
        <f>SUM(Y39:Z50)</f>
        <v>1271</v>
      </c>
      <c r="AB51" s="16">
        <f>SUM(AA39:AB50)</f>
        <v>1373</v>
      </c>
      <c r="AD51" s="16">
        <f>SUM(AC39:AD50)</f>
        <v>1974</v>
      </c>
      <c r="AF51" s="16">
        <f>SUM(AE39:AF50)</f>
        <v>2231</v>
      </c>
      <c r="AH51" s="16">
        <f>SUM(AG39:AH50)</f>
        <v>2677</v>
      </c>
      <c r="AJ51" s="16">
        <f>SUM(AI39:AJ50)</f>
        <v>4224</v>
      </c>
      <c r="AL51" s="16">
        <f>SUM(AK39:AL50)</f>
        <v>4240</v>
      </c>
      <c r="AO51" s="14"/>
      <c r="AP51" s="16">
        <f>SUM(AO39:AP50)</f>
        <v>1144</v>
      </c>
      <c r="AQ51" s="14"/>
      <c r="AR51" s="16">
        <f>SUM(AQ39:AR50)</f>
        <v>971</v>
      </c>
      <c r="AS51" s="14"/>
      <c r="AT51" s="16">
        <f>SUM(AS39:AT50)</f>
        <v>1000</v>
      </c>
      <c r="AU51" s="14"/>
      <c r="AV51" s="16">
        <f>SUM(AU39:AV50)</f>
        <v>3512</v>
      </c>
      <c r="AX51" s="14"/>
      <c r="AY51" s="16">
        <f>SUM(AX39:AY50)</f>
        <v>1785</v>
      </c>
      <c r="AZ51" s="14"/>
      <c r="BA51" s="16">
        <f>SUM(AZ39:BA50)</f>
        <v>2202</v>
      </c>
    </row>
    <row r="52" spans="1:11" ht="14.25" thickBot="1">
      <c r="A52" s="8" t="s">
        <v>110</v>
      </c>
      <c r="B52" t="s">
        <v>204</v>
      </c>
      <c r="C52" s="24" t="s">
        <v>20</v>
      </c>
      <c r="D52" s="22" t="s">
        <v>338</v>
      </c>
      <c r="E52" s="12" t="str">
        <f t="shared" si="5"/>
        <v>3C</v>
      </c>
      <c r="F52" s="7" t="str">
        <f t="shared" si="0"/>
        <v>, &lt; </v>
      </c>
      <c r="G52" s="7" t="str">
        <f t="shared" si="6"/>
        <v>36</v>
      </c>
      <c r="I52" s="1" t="str">
        <f>DEC2HEX(ROW()-2,2)</f>
        <v>32</v>
      </c>
      <c r="J52" s="13" t="str">
        <f t="shared" si="19"/>
        <v>U </v>
      </c>
      <c r="K52" s="26" t="str">
        <f t="shared" si="20"/>
        <v>18</v>
      </c>
    </row>
    <row r="53" spans="1:13" ht="14.25" thickBot="1">
      <c r="A53" s="8" t="s">
        <v>112</v>
      </c>
      <c r="B53" t="s">
        <v>205</v>
      </c>
      <c r="C53" s="24" t="s">
        <v>121</v>
      </c>
      <c r="D53" s="22"/>
      <c r="E53" s="12" t="str">
        <f t="shared" si="5"/>
        <v>44</v>
      </c>
      <c r="F53" s="7" t="str">
        <f t="shared" si="0"/>
        <v>. &gt; </v>
      </c>
      <c r="G53" s="7" t="str">
        <f t="shared" si="6"/>
        <v>37</v>
      </c>
      <c r="I53" s="1" t="str">
        <f>DEC2HEX(ROW()-2,2)</f>
        <v>33</v>
      </c>
      <c r="J53" s="13" t="str">
        <f t="shared" si="19"/>
        <v>J </v>
      </c>
      <c r="K53" s="26" t="str">
        <f t="shared" si="20"/>
        <v>0D</v>
      </c>
      <c r="M53" t="s">
        <v>333</v>
      </c>
    </row>
    <row r="54" spans="1:53" ht="14.25" thickBot="1">
      <c r="A54" s="8" t="s">
        <v>113</v>
      </c>
      <c r="B54" t="s">
        <v>206</v>
      </c>
      <c r="C54" s="24" t="s">
        <v>26</v>
      </c>
      <c r="D54" s="22"/>
      <c r="E54" s="12" t="str">
        <f t="shared" si="5"/>
        <v>4C</v>
      </c>
      <c r="F54" s="7" t="str">
        <f t="shared" si="0"/>
        <v>/ ?  </v>
      </c>
      <c r="G54" s="7" t="str">
        <f t="shared" si="6"/>
        <v>38</v>
      </c>
      <c r="I54" s="1" t="str">
        <f>DEC2HEX(ROW()-2,2)</f>
        <v>34</v>
      </c>
      <c r="J54" s="13" t="str">
        <f t="shared" si="19"/>
        <v>M </v>
      </c>
      <c r="K54" s="26" t="str">
        <f t="shared" si="20"/>
        <v>10</v>
      </c>
      <c r="M54" s="40" t="str">
        <f>T54</f>
        <v>:10000000291E14041D2BFFFF3A1F1A161BFFFFFFAA</v>
      </c>
      <c r="N54" s="42"/>
      <c r="O54" s="42"/>
      <c r="P54" s="42"/>
      <c r="Q54" s="41"/>
      <c r="R54" s="41"/>
      <c r="T54" s="75" t="str">
        <f>":"&amp;S23&amp;S24&amp;S25&amp;S26&amp;S27&amp;S28&amp;S29&amp;S30&amp;S31&amp;S32&amp;S33&amp;S34&amp;T27&amp;T28&amp;T29&amp;T30&amp;T31&amp;T32&amp;T33&amp;T34&amp;T35</f>
        <v>:10000000291E14041D2BFFFF3A1F1A161BFFFFFFAA</v>
      </c>
      <c r="U54" s="15"/>
      <c r="V54" s="75" t="str">
        <f>":"&amp;U23&amp;U24&amp;U25&amp;U26&amp;U27&amp;U28&amp;U29&amp;U30&amp;U31&amp;U32&amp;U33&amp;U34&amp;V27&amp;V28&amp;V29&amp;V30&amp;V31&amp;V32&amp;V33&amp;V34&amp;V35</f>
        <v>:100010003B20080706FFFFFF3C21150919FFFFFFE2</v>
      </c>
      <c r="W54" s="15"/>
      <c r="X54" s="75" t="str">
        <f>":"&amp;W23&amp;W24&amp;W25&amp;W26&amp;W27&amp;W28&amp;W29&amp;W30&amp;W31&amp;W32&amp;W33&amp;W34&amp;X27&amp;X28&amp;X29&amp;X30&amp;X31&amp;X32&amp;X33&amp;X34&amp;X35</f>
        <v>:100020003D22170A052CFFFF3E231C0B115356FFE0</v>
      </c>
      <c r="Y54" s="15"/>
      <c r="Z54" s="75" t="str">
        <f>":"&amp;Y23&amp;Y24&amp;Y25&amp;Y26&amp;Y27&amp;Y28&amp;Y29&amp;Y30&amp;Y31&amp;Y32&amp;Y33&amp;Y34&amp;Z27&amp;Z28&amp;Z29&amp;Z30&amp;Z31&amp;Z32&amp;Z33&amp;Z34&amp;Z35</f>
        <v>:100030003F24180D106157FF40250C0E366054FF09</v>
      </c>
      <c r="AA54" s="15"/>
      <c r="AB54" s="75" t="str">
        <f>":"&amp;AA23&amp;AA24&amp;AA25&amp;AA26&amp;AA27&amp;AA28&amp;AA29&amp;AA30&amp;AA31&amp;AA32&amp;AA33&amp;AA34&amp;AB27&amp;AB28&amp;AB29&amp;AB30&amp;AB31&amp;AB32&amp;AB33&amp;AB34&amp;AB35</f>
        <v>:100040004126120F375F55FF42271333385C59FFA3</v>
      </c>
      <c r="AC54" s="15"/>
      <c r="AD54" s="75" t="str">
        <f>":"&amp;AC23&amp;AC24&amp;AC25&amp;AC26&amp;AC27&amp;AC28&amp;AC29&amp;AC30&amp;AC31&amp;AC32&amp;AC33&amp;AC34&amp;AD27&amp;AD28&amp;AD29&amp;AD30&amp;AD31&amp;AD32&amp;AD33&amp;AD34&amp;AD35</f>
        <v>:10005000432D2F34875D5AFFFF2E3032FF5E5BFF4A</v>
      </c>
      <c r="AE54" s="15"/>
      <c r="AF54" s="75" t="str">
        <f>":"&amp;AE23&amp;AE24&amp;AE25&amp;AE26&amp;AE27&amp;AE28&amp;AE29&amp;AE30&amp;AE31&amp;AE32&amp;AE33&amp;AE34&amp;AF27&amp;AF28&amp;AF29&amp;AF30&amp;AF31&amp;AF32&amp;AF33&amp;AF34&amp;AF35</f>
        <v>:10006000FF892A28FF3658FFFF494A4C525062FF49</v>
      </c>
      <c r="AG54" s="15"/>
      <c r="AH54" s="75" t="str">
        <f>":"&amp;AG23&amp;AG24&amp;AG25&amp;AG26&amp;AG27&amp;AG28&amp;AG29&amp;AG30&amp;AG31&amp;AG32&amp;AG33&amp;AG34&amp;AH27&amp;AH28&amp;AH29&amp;AH30&amp;AH31&amp;AH32&amp;AH33&amp;AH34&amp;AH35</f>
        <v>:10007000FF4B4D4E514F63FFFFFF39E0E1E235FF8B</v>
      </c>
      <c r="AI54" s="15"/>
      <c r="AJ54" s="75" t="str">
        <f>":"&amp;AI23&amp;AI24&amp;AI25&amp;AI26&amp;AI27&amp;AI28&amp;AI29&amp;AI30&amp;AI31&amp;AI32&amp;AI33&amp;AI34&amp;AJ27&amp;AJ28&amp;AJ29&amp;AJ30&amp;AJ31&amp;AJ32&amp;AJ33&amp;AJ34&amp;AJ35</f>
        <v>:10008000FFFFFFFFFFFFFFFFFFFFFFFFFFFFFFFF80</v>
      </c>
      <c r="AK54" s="15"/>
      <c r="AL54" s="75" t="str">
        <f>":"&amp;AK23&amp;AK24&amp;AK25&amp;AK26&amp;AK27&amp;AK28&amp;AK29&amp;AK30&amp;AK31&amp;AK32&amp;AK33&amp;AK34&amp;AL27&amp;AL28&amp;AL29&amp;AL30&amp;AL31&amp;AL32&amp;AL33&amp;AL34&amp;AL35</f>
        <v>:10009000FFFFFFFFFFFFFFFFFFFFFFFFFFFFFFFF70</v>
      </c>
      <c r="AO54" s="15"/>
      <c r="AP54" s="75" t="str">
        <f>":"&amp;AO23&amp;AO24&amp;AO25&amp;AO26&amp;AO27&amp;AO28&amp;AO29&amp;AO30&amp;AO31&amp;AO32&amp;AO33&amp;AO34&amp;AP27&amp;AP28&amp;AP29&amp;AP30&amp;AP31&amp;AP32&amp;AP33&amp;AP34&amp;AP35</f>
        <v>:1000A0002F52344F335038510F49374E0E4A364D88</v>
      </c>
      <c r="AQ54" s="15"/>
      <c r="AR54" s="75" t="str">
        <f>":"&amp;AQ23&amp;AQ24&amp;AQ25&amp;AQ26&amp;AQ27&amp;AQ28&amp;AQ29&amp;AQ30&amp;AQ31&amp;AQ32&amp;AQ33&amp;AQ34&amp;AR27&amp;AR28&amp;AR29&amp;AR30&amp;AR31&amp;AR32&amp;AR33&amp;AR34&amp;AR35</f>
        <v>:1000B0000C46124713482A4C2B3930491E3A1F3B35</v>
      </c>
      <c r="AS54" s="15"/>
      <c r="AT54" s="75" t="str">
        <f>":"&amp;AS23&amp;AS24&amp;AS25&amp;AS26&amp;AS27&amp;AS28&amp;AS29&amp;AS30&amp;AS31&amp;AS32&amp;AS33&amp;AS34&amp;AT27&amp;AT28&amp;AT29&amp;AT30&amp;AT31&amp;AT32&amp;AT33&amp;AT34&amp;AT35</f>
        <v>:1000C000203C213D223E233F244025412642274318</v>
      </c>
      <c r="AU54" s="15"/>
      <c r="AV54" s="75" t="str">
        <f>":"&amp;AU23&amp;AU24&amp;AU25&amp;AU26&amp;AU27&amp;AU28&amp;AU29&amp;AU30&amp;AU31&amp;AU32&amp;AU33&amp;AU34&amp;AV27&amp;AV28&amp;AV29&amp;AV30&amp;AV31&amp;AV32&amp;AV33&amp;AV34&amp;AV35</f>
        <v>:1000D0002D442E45FFFFFFFFFFFFFFFFFFFFFFFF48</v>
      </c>
      <c r="AX54" s="15"/>
      <c r="AY54" s="75" t="str">
        <f>":"&amp;AX23&amp;AX24&amp;AX25&amp;AX26&amp;AX27&amp;AX28&amp;AX29&amp;AX30&amp;AX31&amp;AX32&amp;AX33&amp;AX34&amp;AY27&amp;AY28&amp;AY29&amp;AY30&amp;AY31&amp;AY32&amp;AY33&amp;AY34&amp;AY35</f>
        <v>:1000E0003F1F1F1F3F7F7F7F7F7F7F6E4E7E7E7C07</v>
      </c>
      <c r="AZ54" s="15"/>
      <c r="BA54" s="75" t="str">
        <f>":"&amp;AZ23&amp;AZ24&amp;AZ25&amp;AZ26&amp;AZ27&amp;AZ28&amp;AZ29&amp;AZ30&amp;AZ31&amp;AZ32&amp;AZ33&amp;AZ34&amp;BA27&amp;BA28&amp;BA29&amp;BA30&amp;BA31&amp;BA32&amp;BA33&amp;BA34&amp;BA35</f>
        <v>:1000F00000000000FFA000010000FFFFFFFFFFFF66</v>
      </c>
    </row>
    <row r="55" spans="1:53" ht="14.25" thickBot="1">
      <c r="A55" s="8" t="s">
        <v>114</v>
      </c>
      <c r="B55" t="s">
        <v>207</v>
      </c>
      <c r="C55" s="24" t="s">
        <v>41</v>
      </c>
      <c r="D55" s="22"/>
      <c r="E55" s="12" t="str">
        <f t="shared" si="5"/>
        <v>7A</v>
      </c>
      <c r="F55" s="7" t="str">
        <f t="shared" si="0"/>
        <v>CapsLock </v>
      </c>
      <c r="G55" s="7" t="str">
        <f t="shared" si="6"/>
        <v>39</v>
      </c>
      <c r="I55" s="1" t="str">
        <f>DEC2HEX(ROW()-2,2)</f>
        <v>35</v>
      </c>
      <c r="J55" s="13" t="str">
        <f t="shared" si="19"/>
        <v>T 9</v>
      </c>
      <c r="K55" s="26" t="str">
        <f t="shared" si="20"/>
        <v>61</v>
      </c>
      <c r="M55" s="40" t="str">
        <f>V54</f>
        <v>:100010003B20080706FFFFFF3C21150919FFFFFFE2</v>
      </c>
      <c r="N55" s="42"/>
      <c r="O55" s="42"/>
      <c r="P55" s="42"/>
      <c r="Q55" s="41"/>
      <c r="R55" s="41"/>
      <c r="T55" s="75"/>
      <c r="U55" s="15"/>
      <c r="V55" s="75"/>
      <c r="W55" s="15"/>
      <c r="X55" s="75"/>
      <c r="Y55" s="15"/>
      <c r="Z55" s="75"/>
      <c r="AA55" s="15"/>
      <c r="AB55" s="75"/>
      <c r="AC55" s="15"/>
      <c r="AD55" s="75"/>
      <c r="AE55" s="15"/>
      <c r="AF55" s="75"/>
      <c r="AG55" s="15"/>
      <c r="AH55" s="75"/>
      <c r="AI55" s="15"/>
      <c r="AJ55" s="75"/>
      <c r="AK55" s="15"/>
      <c r="AL55" s="75"/>
      <c r="AO55" s="15"/>
      <c r="AP55" s="75"/>
      <c r="AQ55" s="15"/>
      <c r="AR55" s="75"/>
      <c r="AS55" s="15"/>
      <c r="AT55" s="75"/>
      <c r="AU55" s="15"/>
      <c r="AV55" s="75"/>
      <c r="AX55" s="15"/>
      <c r="AY55" s="75"/>
      <c r="AZ55" s="15"/>
      <c r="BA55" s="75"/>
    </row>
    <row r="56" spans="1:53" ht="14.25" thickBot="1">
      <c r="A56" s="8" t="s">
        <v>18</v>
      </c>
      <c r="B56" t="s">
        <v>208</v>
      </c>
      <c r="C56" s="24" t="s">
        <v>84</v>
      </c>
      <c r="D56" s="22"/>
      <c r="E56" s="12" t="str">
        <f t="shared" si="5"/>
        <v>08</v>
      </c>
      <c r="F56" s="7" t="str">
        <f t="shared" si="0"/>
        <v>F1 </v>
      </c>
      <c r="G56" s="7" t="str">
        <f t="shared" si="6"/>
        <v>3A</v>
      </c>
      <c r="I56" s="1" t="str">
        <f>DEC2HEX(ROW()-2,2)</f>
        <v>36</v>
      </c>
      <c r="J56" s="13" t="str">
        <f t="shared" si="19"/>
        <v>T +</v>
      </c>
      <c r="K56" s="26" t="str">
        <f t="shared" si="20"/>
        <v>57</v>
      </c>
      <c r="M56" s="40" t="str">
        <f>X54</f>
        <v>:100020003D22170A052CFFFF3E231C0B115356FFE0</v>
      </c>
      <c r="N56" s="42"/>
      <c r="O56" s="42"/>
      <c r="P56" s="42"/>
      <c r="Q56" s="41"/>
      <c r="R56" s="41"/>
      <c r="T56" s="75"/>
      <c r="U56" s="15"/>
      <c r="V56" s="75"/>
      <c r="W56" s="15"/>
      <c r="X56" s="75"/>
      <c r="Y56" s="15"/>
      <c r="Z56" s="75"/>
      <c r="AA56" s="15"/>
      <c r="AB56" s="75"/>
      <c r="AC56" s="15"/>
      <c r="AD56" s="75"/>
      <c r="AE56" s="15"/>
      <c r="AF56" s="75"/>
      <c r="AG56" s="15"/>
      <c r="AH56" s="75"/>
      <c r="AI56" s="15"/>
      <c r="AJ56" s="75"/>
      <c r="AK56" s="15"/>
      <c r="AL56" s="75"/>
      <c r="AO56" s="15"/>
      <c r="AP56" s="75"/>
      <c r="AQ56" s="15"/>
      <c r="AR56" s="75"/>
      <c r="AS56" s="15"/>
      <c r="AT56" s="75"/>
      <c r="AU56" s="15"/>
      <c r="AV56" s="75"/>
      <c r="AX56" s="15"/>
      <c r="AY56" s="75"/>
      <c r="AZ56" s="15"/>
      <c r="BA56" s="75"/>
    </row>
    <row r="57" spans="1:53" ht="14.25" thickBot="1">
      <c r="A57" s="8" t="s">
        <v>19</v>
      </c>
      <c r="B57" t="s">
        <v>209</v>
      </c>
      <c r="C57" s="24" t="s">
        <v>71</v>
      </c>
      <c r="D57" s="22"/>
      <c r="E57" s="12" t="str">
        <f t="shared" si="5"/>
        <v>10</v>
      </c>
      <c r="F57" s="7" t="str">
        <f t="shared" si="0"/>
        <v>F2 </v>
      </c>
      <c r="G57" s="7" t="str">
        <f t="shared" si="6"/>
        <v>3B</v>
      </c>
      <c r="I57" s="1" t="str">
        <f>DEC2HEX(ROW()-2,2)</f>
        <v>37</v>
      </c>
      <c r="J57" s="13" t="e">
        <f t="shared" si="19"/>
        <v>#N/A</v>
      </c>
      <c r="K57" s="26" t="e">
        <f t="shared" si="20"/>
        <v>#N/A</v>
      </c>
      <c r="M57" s="40" t="str">
        <f>Z54</f>
        <v>:100030003F24180D106157FF40250C0E366054FF09</v>
      </c>
      <c r="N57" s="42"/>
      <c r="O57" s="42"/>
      <c r="P57" s="42"/>
      <c r="Q57" s="41"/>
      <c r="R57" s="41"/>
      <c r="T57" s="75"/>
      <c r="U57" s="15"/>
      <c r="V57" s="75"/>
      <c r="W57" s="15"/>
      <c r="X57" s="75"/>
      <c r="Y57" s="15"/>
      <c r="Z57" s="75"/>
      <c r="AA57" s="15"/>
      <c r="AB57" s="75"/>
      <c r="AC57" s="15"/>
      <c r="AD57" s="75"/>
      <c r="AE57" s="15"/>
      <c r="AF57" s="75"/>
      <c r="AG57" s="15"/>
      <c r="AH57" s="75"/>
      <c r="AI57" s="15"/>
      <c r="AJ57" s="75"/>
      <c r="AK57" s="15"/>
      <c r="AL57" s="75"/>
      <c r="AO57" s="15"/>
      <c r="AP57" s="75"/>
      <c r="AQ57" s="15"/>
      <c r="AR57" s="75"/>
      <c r="AS57" s="15"/>
      <c r="AT57" s="75"/>
      <c r="AU57" s="15"/>
      <c r="AV57" s="75"/>
      <c r="AX57" s="15"/>
      <c r="AY57" s="75"/>
      <c r="AZ57" s="15"/>
      <c r="BA57" s="75"/>
    </row>
    <row r="58" spans="1:53" ht="14.25" thickBot="1">
      <c r="A58" s="8" t="s">
        <v>20</v>
      </c>
      <c r="B58" t="s">
        <v>210</v>
      </c>
      <c r="C58" s="24" t="s">
        <v>93</v>
      </c>
      <c r="D58" s="22"/>
      <c r="E58" s="12" t="str">
        <f t="shared" si="5"/>
        <v>18</v>
      </c>
      <c r="F58" s="7" t="str">
        <f t="shared" si="0"/>
        <v>F3 </v>
      </c>
      <c r="G58" s="7" t="str">
        <f t="shared" si="6"/>
        <v>3C</v>
      </c>
      <c r="I58" s="1" t="str">
        <f>DEC2HEX(ROW()-2,2)</f>
        <v>38</v>
      </c>
      <c r="J58" s="13" t="str">
        <f t="shared" si="19"/>
        <v>F7 </v>
      </c>
      <c r="K58" s="26" t="str">
        <f t="shared" si="20"/>
        <v>40</v>
      </c>
      <c r="M58" s="40" t="str">
        <f>AB54</f>
        <v>:100040004126120F375F55FF42271333385C59FFA3</v>
      </c>
      <c r="N58" s="42"/>
      <c r="O58" s="42"/>
      <c r="P58" s="42"/>
      <c r="Q58" s="41"/>
      <c r="R58" s="41"/>
      <c r="T58" s="75"/>
      <c r="U58" s="15"/>
      <c r="V58" s="75"/>
      <c r="W58" s="15"/>
      <c r="X58" s="75"/>
      <c r="Y58" s="15"/>
      <c r="Z58" s="75"/>
      <c r="AA58" s="15"/>
      <c r="AB58" s="75"/>
      <c r="AC58" s="15"/>
      <c r="AD58" s="75"/>
      <c r="AE58" s="15"/>
      <c r="AF58" s="75"/>
      <c r="AG58" s="15"/>
      <c r="AH58" s="75"/>
      <c r="AI58" s="15"/>
      <c r="AJ58" s="75"/>
      <c r="AK58" s="15"/>
      <c r="AL58" s="75"/>
      <c r="AO58" s="15"/>
      <c r="AP58" s="75"/>
      <c r="AQ58" s="15"/>
      <c r="AR58" s="75"/>
      <c r="AS58" s="15"/>
      <c r="AT58" s="75"/>
      <c r="AU58" s="15"/>
      <c r="AV58" s="75"/>
      <c r="AX58" s="15"/>
      <c r="AY58" s="75"/>
      <c r="AZ58" s="15"/>
      <c r="BA58" s="75"/>
    </row>
    <row r="59" spans="1:53" ht="14.25" thickBot="1">
      <c r="A59" s="8" t="s">
        <v>21</v>
      </c>
      <c r="B59" t="s">
        <v>211</v>
      </c>
      <c r="C59" s="24" t="s">
        <v>91</v>
      </c>
      <c r="D59" s="22"/>
      <c r="E59" s="12" t="str">
        <f t="shared" si="5"/>
        <v>20</v>
      </c>
      <c r="F59" s="7" t="str">
        <f t="shared" si="0"/>
        <v>F4 </v>
      </c>
      <c r="G59" s="7" t="str">
        <f t="shared" si="6"/>
        <v>3D</v>
      </c>
      <c r="I59" s="1" t="str">
        <f>DEC2HEX(ROW()-2,2)</f>
        <v>39</v>
      </c>
      <c r="J59" s="13" t="str">
        <f t="shared" si="19"/>
        <v>8 </v>
      </c>
      <c r="K59" s="26" t="str">
        <f t="shared" si="20"/>
        <v>25</v>
      </c>
      <c r="M59" s="40" t="str">
        <f>AD54</f>
        <v>:10005000432D2F34875D5AFFFF2E3032FF5E5BFF4A</v>
      </c>
      <c r="N59" s="42"/>
      <c r="O59" s="42"/>
      <c r="P59" s="42"/>
      <c r="Q59" s="41"/>
      <c r="R59" s="41"/>
      <c r="T59" s="75"/>
      <c r="U59" s="15"/>
      <c r="V59" s="75"/>
      <c r="W59" s="15"/>
      <c r="X59" s="75"/>
      <c r="Y59" s="15"/>
      <c r="Z59" s="75"/>
      <c r="AA59" s="15"/>
      <c r="AB59" s="75"/>
      <c r="AC59" s="15"/>
      <c r="AD59" s="75"/>
      <c r="AE59" s="15"/>
      <c r="AF59" s="75"/>
      <c r="AG59" s="15"/>
      <c r="AH59" s="75"/>
      <c r="AI59" s="15"/>
      <c r="AJ59" s="75"/>
      <c r="AK59" s="15"/>
      <c r="AL59" s="75"/>
      <c r="AO59" s="15"/>
      <c r="AP59" s="75"/>
      <c r="AQ59" s="15"/>
      <c r="AR59" s="75"/>
      <c r="AS59" s="15"/>
      <c r="AT59" s="75"/>
      <c r="AU59" s="15"/>
      <c r="AV59" s="75"/>
      <c r="AX59" s="15"/>
      <c r="AY59" s="75"/>
      <c r="AZ59" s="15"/>
      <c r="BA59" s="75"/>
    </row>
    <row r="60" spans="1:53" ht="14.25" thickBot="1">
      <c r="A60" s="8" t="s">
        <v>22</v>
      </c>
      <c r="B60" t="s">
        <v>212</v>
      </c>
      <c r="C60" s="24" t="s">
        <v>102</v>
      </c>
      <c r="D60" s="22"/>
      <c r="E60" s="12" t="str">
        <f t="shared" si="5"/>
        <v>28</v>
      </c>
      <c r="F60" s="7" t="str">
        <f t="shared" si="0"/>
        <v>F5 </v>
      </c>
      <c r="G60" s="7" t="str">
        <f t="shared" si="6"/>
        <v>3E</v>
      </c>
      <c r="I60" s="1" t="str">
        <f>DEC2HEX(ROW()-2,2)</f>
        <v>3A</v>
      </c>
      <c r="J60" s="13" t="str">
        <f t="shared" si="19"/>
        <v>I </v>
      </c>
      <c r="K60" s="26" t="str">
        <f t="shared" si="20"/>
        <v>0C</v>
      </c>
      <c r="M60" s="40" t="str">
        <f>AF54</f>
        <v>:10006000FF892A28FF3658FFFF494A4C525062FF49</v>
      </c>
      <c r="N60" s="42"/>
      <c r="O60" s="42"/>
      <c r="P60" s="42"/>
      <c r="Q60" s="41"/>
      <c r="R60" s="41"/>
      <c r="T60" s="75"/>
      <c r="U60" s="15"/>
      <c r="V60" s="75"/>
      <c r="W60" s="15"/>
      <c r="X60" s="75"/>
      <c r="Y60" s="15"/>
      <c r="Z60" s="75"/>
      <c r="AA60" s="15"/>
      <c r="AB60" s="75"/>
      <c r="AC60" s="15"/>
      <c r="AD60" s="75"/>
      <c r="AE60" s="15"/>
      <c r="AF60" s="75"/>
      <c r="AG60" s="15"/>
      <c r="AH60" s="75"/>
      <c r="AI60" s="15"/>
      <c r="AJ60" s="75"/>
      <c r="AK60" s="15"/>
      <c r="AL60" s="75"/>
      <c r="AO60" s="15"/>
      <c r="AP60" s="75"/>
      <c r="AQ60" s="15"/>
      <c r="AR60" s="75"/>
      <c r="AS60" s="15"/>
      <c r="AT60" s="75"/>
      <c r="AU60" s="15"/>
      <c r="AV60" s="75"/>
      <c r="AX60" s="15"/>
      <c r="AY60" s="75"/>
      <c r="AZ60" s="15"/>
      <c r="BA60" s="75"/>
    </row>
    <row r="61" spans="1:53" ht="14.25" thickBot="1">
      <c r="A61" s="8" t="s">
        <v>23</v>
      </c>
      <c r="B61" t="s">
        <v>213</v>
      </c>
      <c r="C61" s="24" t="s">
        <v>103</v>
      </c>
      <c r="D61" s="22"/>
      <c r="E61" s="12" t="str">
        <f t="shared" si="5"/>
        <v>30</v>
      </c>
      <c r="F61" s="7" t="str">
        <f t="shared" si="0"/>
        <v>F6 </v>
      </c>
      <c r="G61" s="7" t="str">
        <f t="shared" si="6"/>
        <v>3F</v>
      </c>
      <c r="I61" s="1" t="str">
        <f>DEC2HEX(ROW()-2,2)</f>
        <v>3B</v>
      </c>
      <c r="J61" s="13" t="str">
        <f t="shared" si="19"/>
        <v>K </v>
      </c>
      <c r="K61" s="26" t="str">
        <f t="shared" si="20"/>
        <v>0E</v>
      </c>
      <c r="M61" s="40" t="str">
        <f>AH54</f>
        <v>:10007000FF4B4D4E514F63FFFFFF39E0E1E235FF8B</v>
      </c>
      <c r="N61" s="42"/>
      <c r="O61" s="42"/>
      <c r="P61" s="42"/>
      <c r="Q61" s="41"/>
      <c r="R61" s="41"/>
      <c r="T61" s="75"/>
      <c r="U61" s="15"/>
      <c r="V61" s="75"/>
      <c r="W61" s="15"/>
      <c r="X61" s="75"/>
      <c r="Y61" s="15"/>
      <c r="Z61" s="75"/>
      <c r="AA61" s="15"/>
      <c r="AB61" s="75"/>
      <c r="AC61" s="15"/>
      <c r="AD61" s="75"/>
      <c r="AE61" s="15"/>
      <c r="AF61" s="75"/>
      <c r="AG61" s="15"/>
      <c r="AH61" s="75"/>
      <c r="AI61" s="15"/>
      <c r="AJ61" s="75"/>
      <c r="AK61" s="15"/>
      <c r="AL61" s="75"/>
      <c r="AO61" s="15"/>
      <c r="AP61" s="75"/>
      <c r="AQ61" s="15"/>
      <c r="AR61" s="75"/>
      <c r="AS61" s="15"/>
      <c r="AT61" s="75"/>
      <c r="AU61" s="15"/>
      <c r="AV61" s="75"/>
      <c r="AX61" s="15"/>
      <c r="AY61" s="75"/>
      <c r="AZ61" s="15"/>
      <c r="BA61" s="75"/>
    </row>
    <row r="62" spans="1:53" ht="14.25" thickBot="1">
      <c r="A62" s="8" t="s">
        <v>115</v>
      </c>
      <c r="B62" t="s">
        <v>214</v>
      </c>
      <c r="C62" s="24" t="s">
        <v>113</v>
      </c>
      <c r="D62" s="22"/>
      <c r="E62" s="12" t="str">
        <f t="shared" si="5"/>
        <v>38</v>
      </c>
      <c r="F62" s="7" t="str">
        <f t="shared" si="0"/>
        <v>F7 </v>
      </c>
      <c r="G62" s="7" t="str">
        <f t="shared" si="6"/>
        <v>40</v>
      </c>
      <c r="I62" s="1" t="str">
        <f>DEC2HEX(ROW()-2,2)</f>
        <v>3C</v>
      </c>
      <c r="J62" s="13" t="str">
        <f t="shared" si="19"/>
        <v>, &lt; </v>
      </c>
      <c r="K62" s="26" t="str">
        <f t="shared" si="20"/>
        <v>36</v>
      </c>
      <c r="M62" s="40" t="str">
        <f>AJ54</f>
        <v>:10008000FFFFFFFFFFFFFFFFFFFFFFFFFFFFFFFF80</v>
      </c>
      <c r="N62" s="42"/>
      <c r="O62" s="42"/>
      <c r="P62" s="42"/>
      <c r="Q62" s="41"/>
      <c r="R62" s="41"/>
      <c r="T62" s="75"/>
      <c r="U62" s="15"/>
      <c r="V62" s="75"/>
      <c r="W62" s="15"/>
      <c r="X62" s="75"/>
      <c r="Y62" s="15"/>
      <c r="Z62" s="75"/>
      <c r="AA62" s="15"/>
      <c r="AB62" s="75"/>
      <c r="AC62" s="15"/>
      <c r="AD62" s="75"/>
      <c r="AE62" s="15"/>
      <c r="AF62" s="75"/>
      <c r="AG62" s="15"/>
      <c r="AH62" s="75"/>
      <c r="AI62" s="15"/>
      <c r="AJ62" s="75"/>
      <c r="AK62" s="15"/>
      <c r="AL62" s="75"/>
      <c r="AO62" s="15"/>
      <c r="AP62" s="75"/>
      <c r="AQ62" s="15"/>
      <c r="AR62" s="75"/>
      <c r="AS62" s="15"/>
      <c r="AT62" s="75"/>
      <c r="AU62" s="15"/>
      <c r="AV62" s="75"/>
      <c r="AX62" s="15"/>
      <c r="AY62" s="75"/>
      <c r="AZ62" s="15"/>
      <c r="BA62" s="75"/>
    </row>
    <row r="63" spans="1:53" ht="14.25" thickBot="1">
      <c r="A63" s="8" t="s">
        <v>116</v>
      </c>
      <c r="B63" t="s">
        <v>215</v>
      </c>
      <c r="C63" s="24" t="s">
        <v>115</v>
      </c>
      <c r="D63" s="22"/>
      <c r="E63" s="12" t="str">
        <f t="shared" si="5"/>
        <v>40</v>
      </c>
      <c r="F63" s="7" t="str">
        <f t="shared" si="0"/>
        <v>F8 </v>
      </c>
      <c r="G63" s="7" t="str">
        <f t="shared" si="6"/>
        <v>41</v>
      </c>
      <c r="I63" s="1" t="str">
        <f>DEC2HEX(ROW()-2,2)</f>
        <v>3D</v>
      </c>
      <c r="J63" s="13" t="str">
        <f t="shared" si="19"/>
        <v>T 8</v>
      </c>
      <c r="K63" s="26" t="str">
        <f t="shared" si="20"/>
        <v>60</v>
      </c>
      <c r="M63" s="40" t="str">
        <f>AL54</f>
        <v>:10009000FFFFFFFFFFFFFFFFFFFFFFFFFFFFFFFF70</v>
      </c>
      <c r="N63" s="42"/>
      <c r="O63" s="42"/>
      <c r="P63" s="42"/>
      <c r="Q63" s="41"/>
      <c r="R63" s="41"/>
      <c r="T63" s="75"/>
      <c r="U63" s="15"/>
      <c r="V63" s="75"/>
      <c r="W63" s="15"/>
      <c r="X63" s="75"/>
      <c r="Y63" s="15"/>
      <c r="Z63" s="75"/>
      <c r="AA63" s="15"/>
      <c r="AB63" s="75"/>
      <c r="AC63" s="15"/>
      <c r="AD63" s="75"/>
      <c r="AE63" s="15"/>
      <c r="AF63" s="75"/>
      <c r="AG63" s="15"/>
      <c r="AH63" s="75"/>
      <c r="AI63" s="15"/>
      <c r="AJ63" s="75"/>
      <c r="AK63" s="15"/>
      <c r="AL63" s="75"/>
      <c r="AO63" s="15"/>
      <c r="AP63" s="75"/>
      <c r="AQ63" s="15"/>
      <c r="AR63" s="75"/>
      <c r="AS63" s="15"/>
      <c r="AT63" s="75"/>
      <c r="AU63" s="15"/>
      <c r="AV63" s="75"/>
      <c r="AX63" s="15"/>
      <c r="AY63" s="75"/>
      <c r="AZ63" s="15"/>
      <c r="BA63" s="75"/>
    </row>
    <row r="64" spans="1:53" ht="14.25" thickBot="1">
      <c r="A64" s="8" t="s">
        <v>118</v>
      </c>
      <c r="B64" t="s">
        <v>216</v>
      </c>
      <c r="C64" s="24" t="s">
        <v>125</v>
      </c>
      <c r="D64" s="22"/>
      <c r="E64" s="12" t="str">
        <f t="shared" si="5"/>
        <v>48</v>
      </c>
      <c r="F64" s="7" t="str">
        <f t="shared" si="0"/>
        <v>F9 </v>
      </c>
      <c r="G64" s="7" t="str">
        <f t="shared" si="6"/>
        <v>42</v>
      </c>
      <c r="I64" s="1" t="str">
        <f>DEC2HEX(ROW()-2,2)</f>
        <v>3E</v>
      </c>
      <c r="J64" s="13" t="str">
        <f t="shared" si="19"/>
        <v>T /</v>
      </c>
      <c r="K64" s="26" t="str">
        <f t="shared" si="20"/>
        <v>54</v>
      </c>
      <c r="M64" s="40" t="str">
        <f>AP54</f>
        <v>:1000A0002F52344F335038510F49374E0E4A364D88</v>
      </c>
      <c r="N64" s="42"/>
      <c r="O64" s="42"/>
      <c r="P64" s="42"/>
      <c r="Q64" s="41"/>
      <c r="R64" s="41"/>
      <c r="T64" s="75"/>
      <c r="U64" s="15"/>
      <c r="V64" s="75"/>
      <c r="W64" s="15"/>
      <c r="X64" s="75"/>
      <c r="Y64" s="15"/>
      <c r="Z64" s="75"/>
      <c r="AA64" s="15"/>
      <c r="AB64" s="75"/>
      <c r="AC64" s="15"/>
      <c r="AD64" s="75"/>
      <c r="AE64" s="15"/>
      <c r="AF64" s="75"/>
      <c r="AG64" s="15"/>
      <c r="AH64" s="75"/>
      <c r="AI64" s="15"/>
      <c r="AJ64" s="75"/>
      <c r="AK64" s="15"/>
      <c r="AL64" s="75"/>
      <c r="AO64" s="15"/>
      <c r="AP64" s="75"/>
      <c r="AQ64" s="15"/>
      <c r="AR64" s="75"/>
      <c r="AS64" s="15"/>
      <c r="AT64" s="75"/>
      <c r="AU64" s="15"/>
      <c r="AV64" s="75"/>
      <c r="AX64" s="15"/>
      <c r="AY64" s="75"/>
      <c r="AZ64" s="15"/>
      <c r="BA64" s="75"/>
    </row>
    <row r="65" spans="1:53" ht="14.25" thickBot="1">
      <c r="A65" s="8" t="s">
        <v>120</v>
      </c>
      <c r="B65" t="s">
        <v>217</v>
      </c>
      <c r="C65" s="24" t="s">
        <v>129</v>
      </c>
      <c r="D65" s="22"/>
      <c r="E65" s="12" t="str">
        <f t="shared" si="5"/>
        <v>50</v>
      </c>
      <c r="F65" s="7" t="str">
        <f t="shared" si="0"/>
        <v>F10 </v>
      </c>
      <c r="G65" s="7" t="str">
        <f t="shared" si="6"/>
        <v>43</v>
      </c>
      <c r="I65" s="1" t="str">
        <f>DEC2HEX(ROW()-2,2)</f>
        <v>3F</v>
      </c>
      <c r="J65" s="13" t="e">
        <f t="shared" si="19"/>
        <v>#N/A</v>
      </c>
      <c r="K65" s="26" t="e">
        <f t="shared" si="20"/>
        <v>#N/A</v>
      </c>
      <c r="M65" s="40" t="str">
        <f>AR54</f>
        <v>:1000B0000C46124713482A4C2B3930491E3A1F3B35</v>
      </c>
      <c r="N65" s="42"/>
      <c r="O65" s="42"/>
      <c r="P65" s="42"/>
      <c r="Q65" s="41"/>
      <c r="R65" s="41"/>
      <c r="T65" s="75"/>
      <c r="U65" s="15"/>
      <c r="V65" s="75"/>
      <c r="W65" s="15"/>
      <c r="X65" s="75"/>
      <c r="Y65" s="15"/>
      <c r="Z65" s="75"/>
      <c r="AA65" s="15"/>
      <c r="AB65" s="75"/>
      <c r="AC65" s="15"/>
      <c r="AD65" s="75"/>
      <c r="AE65" s="15"/>
      <c r="AF65" s="75"/>
      <c r="AG65" s="15"/>
      <c r="AH65" s="75"/>
      <c r="AI65" s="15"/>
      <c r="AJ65" s="75"/>
      <c r="AK65" s="15"/>
      <c r="AL65" s="75"/>
      <c r="AO65" s="15"/>
      <c r="AP65" s="75"/>
      <c r="AQ65" s="15"/>
      <c r="AR65" s="75"/>
      <c r="AS65" s="15"/>
      <c r="AT65" s="75"/>
      <c r="AU65" s="15"/>
      <c r="AV65" s="75"/>
      <c r="AX65" s="15"/>
      <c r="AY65" s="75"/>
      <c r="AZ65" s="15"/>
      <c r="BA65" s="75"/>
    </row>
    <row r="66" spans="1:53" ht="14.25" thickBot="1">
      <c r="A66" s="8" t="s">
        <v>121</v>
      </c>
      <c r="B66" t="s">
        <v>218</v>
      </c>
      <c r="C66" s="24"/>
      <c r="D66" s="22"/>
      <c r="E66" s="12">
        <f t="shared" si="5"/>
        <v>0</v>
      </c>
      <c r="F66" s="7" t="str">
        <f aca="true" t="shared" si="21" ref="F66:F129">B66</f>
        <v>F11 </v>
      </c>
      <c r="G66" s="7" t="str">
        <f t="shared" si="6"/>
        <v>44</v>
      </c>
      <c r="I66" s="1" t="str">
        <f>DEC2HEX(ROW()-2,2)</f>
        <v>40</v>
      </c>
      <c r="J66" s="13" t="str">
        <f aca="true" t="shared" si="22" ref="J66:J97">VLOOKUP(I66,E$2:F$200,2,FALSE)</f>
        <v>F8 </v>
      </c>
      <c r="K66" s="26" t="str">
        <f aca="true" t="shared" si="23" ref="K66:K102">VLOOKUP(I66,E$2:G$200,3,FALSE)</f>
        <v>41</v>
      </c>
      <c r="M66" s="40" t="str">
        <f>AT54</f>
        <v>:1000C000203C213D223E233F244025412642274318</v>
      </c>
      <c r="N66" s="42"/>
      <c r="O66" s="42"/>
      <c r="P66" s="42"/>
      <c r="Q66" s="41"/>
      <c r="R66" s="43"/>
      <c r="S66" s="16"/>
      <c r="T66" s="75"/>
      <c r="U66" s="20"/>
      <c r="V66" s="75"/>
      <c r="W66" s="20"/>
      <c r="X66" s="75"/>
      <c r="Y66" s="20"/>
      <c r="Z66" s="75"/>
      <c r="AA66" s="20"/>
      <c r="AB66" s="75"/>
      <c r="AC66" s="20"/>
      <c r="AD66" s="75"/>
      <c r="AE66" s="20"/>
      <c r="AF66" s="75"/>
      <c r="AG66" s="20"/>
      <c r="AH66" s="75"/>
      <c r="AI66" s="20"/>
      <c r="AJ66" s="75"/>
      <c r="AK66" s="20"/>
      <c r="AL66" s="75"/>
      <c r="AO66" s="20"/>
      <c r="AP66" s="75"/>
      <c r="AQ66" s="20"/>
      <c r="AR66" s="75"/>
      <c r="AS66" s="20"/>
      <c r="AT66" s="75"/>
      <c r="AU66" s="20"/>
      <c r="AV66" s="75"/>
      <c r="AX66" s="20"/>
      <c r="AY66" s="75"/>
      <c r="AZ66" s="20"/>
      <c r="BA66" s="75"/>
    </row>
    <row r="67" spans="1:53" ht="14.25" thickBot="1">
      <c r="A67" s="8" t="s">
        <v>122</v>
      </c>
      <c r="B67" t="s">
        <v>219</v>
      </c>
      <c r="C67" s="24"/>
      <c r="D67" s="22"/>
      <c r="E67" s="12">
        <f aca="true" t="shared" si="24" ref="E67:E130">C67</f>
        <v>0</v>
      </c>
      <c r="F67" s="7" t="str">
        <f t="shared" si="21"/>
        <v>F12 </v>
      </c>
      <c r="G67" s="7" t="str">
        <f aca="true" t="shared" si="25" ref="G67:G130">A67</f>
        <v>45</v>
      </c>
      <c r="I67" s="1" t="str">
        <f>DEC2HEX(ROW()-2,2)</f>
        <v>41</v>
      </c>
      <c r="J67" s="13" t="str">
        <f t="shared" si="22"/>
        <v>9 </v>
      </c>
      <c r="K67" s="26" t="str">
        <f t="shared" si="23"/>
        <v>26</v>
      </c>
      <c r="M67" s="40" t="str">
        <f>AV54</f>
        <v>:1000D0002D442E45FFFFFFFFFFFFFFFFFFFFFFFF48</v>
      </c>
      <c r="N67" s="42"/>
      <c r="O67" s="42"/>
      <c r="P67" s="42"/>
      <c r="Q67" s="41"/>
      <c r="R67" s="41"/>
      <c r="T67" s="75"/>
      <c r="U67" s="15"/>
      <c r="V67" s="75"/>
      <c r="W67" s="15"/>
      <c r="X67" s="75"/>
      <c r="Y67" s="15"/>
      <c r="Z67" s="75"/>
      <c r="AA67" s="15"/>
      <c r="AB67" s="75"/>
      <c r="AC67" s="15"/>
      <c r="AD67" s="75"/>
      <c r="AE67" s="15"/>
      <c r="AF67" s="75"/>
      <c r="AG67" s="15"/>
      <c r="AH67" s="75"/>
      <c r="AI67" s="15"/>
      <c r="AJ67" s="75"/>
      <c r="AK67" s="15"/>
      <c r="AL67" s="75"/>
      <c r="AO67" s="15"/>
      <c r="AP67" s="75"/>
      <c r="AQ67" s="15"/>
      <c r="AR67" s="75"/>
      <c r="AS67" s="15"/>
      <c r="AT67" s="75"/>
      <c r="AU67" s="15"/>
      <c r="AV67" s="75"/>
      <c r="AX67" s="15"/>
      <c r="AY67" s="75"/>
      <c r="AZ67" s="15"/>
      <c r="BA67" s="75"/>
    </row>
    <row r="68" spans="1:53" ht="14.25" thickBot="1">
      <c r="A68" s="8" t="s">
        <v>123</v>
      </c>
      <c r="B68" t="s">
        <v>220</v>
      </c>
      <c r="C68" s="24"/>
      <c r="D68" s="22"/>
      <c r="E68" s="12">
        <f t="shared" si="24"/>
        <v>0</v>
      </c>
      <c r="F68" s="7" t="str">
        <f t="shared" si="21"/>
        <v>PrintScreen </v>
      </c>
      <c r="G68" s="7" t="str">
        <f t="shared" si="25"/>
        <v>46</v>
      </c>
      <c r="I68" s="1" t="str">
        <f>DEC2HEX(ROW()-2,2)</f>
        <v>42</v>
      </c>
      <c r="J68" s="13" t="str">
        <f t="shared" si="22"/>
        <v>O </v>
      </c>
      <c r="K68" s="26" t="str">
        <f t="shared" si="23"/>
        <v>12</v>
      </c>
      <c r="M68" s="40" t="str">
        <f>AY54</f>
        <v>:1000E0003F1F1F1F3F7F7F7F7F7F7F6E4E7E7E7C07</v>
      </c>
      <c r="N68" s="42"/>
      <c r="O68" s="42"/>
      <c r="P68" s="42"/>
      <c r="Q68" s="41"/>
      <c r="R68" s="41"/>
      <c r="T68" s="75"/>
      <c r="U68" s="15"/>
      <c r="V68" s="75"/>
      <c r="W68" s="15"/>
      <c r="X68" s="75"/>
      <c r="Y68" s="15"/>
      <c r="Z68" s="75"/>
      <c r="AA68" s="15"/>
      <c r="AB68" s="75"/>
      <c r="AC68" s="15"/>
      <c r="AD68" s="75"/>
      <c r="AE68" s="15"/>
      <c r="AF68" s="75"/>
      <c r="AG68" s="15"/>
      <c r="AH68" s="75"/>
      <c r="AI68" s="15"/>
      <c r="AJ68" s="75"/>
      <c r="AK68" s="15"/>
      <c r="AL68" s="75"/>
      <c r="AO68" s="15"/>
      <c r="AP68" s="75"/>
      <c r="AQ68" s="15"/>
      <c r="AR68" s="75"/>
      <c r="AS68" s="15"/>
      <c r="AT68" s="75"/>
      <c r="AU68" s="15"/>
      <c r="AV68" s="75"/>
      <c r="AX68" s="15"/>
      <c r="AY68" s="75"/>
      <c r="AZ68" s="15"/>
      <c r="BA68" s="75"/>
    </row>
    <row r="69" spans="1:53" ht="14.25" thickBot="1">
      <c r="A69" s="8" t="s">
        <v>124</v>
      </c>
      <c r="B69" t="s">
        <v>221</v>
      </c>
      <c r="C69" s="24"/>
      <c r="D69" s="22"/>
      <c r="E69" s="12">
        <f t="shared" si="24"/>
        <v>0</v>
      </c>
      <c r="F69" s="7" t="str">
        <f t="shared" si="21"/>
        <v>ScrollLock </v>
      </c>
      <c r="G69" s="7" t="str">
        <f t="shared" si="25"/>
        <v>47</v>
      </c>
      <c r="I69" s="1" t="str">
        <f>DEC2HEX(ROW()-2,2)</f>
        <v>43</v>
      </c>
      <c r="J69" s="13" t="str">
        <f t="shared" si="22"/>
        <v>L </v>
      </c>
      <c r="K69" s="26" t="str">
        <f t="shared" si="23"/>
        <v>0F</v>
      </c>
      <c r="M69" s="40" t="str">
        <f>BA54</f>
        <v>:1000F00000000000FFA000010000FFFFFFFFFFFF66</v>
      </c>
      <c r="N69" s="42"/>
      <c r="O69" s="42"/>
      <c r="P69" s="42"/>
      <c r="Q69" s="41"/>
      <c r="R69" s="41"/>
      <c r="T69" s="75"/>
      <c r="U69" s="15"/>
      <c r="V69" s="75"/>
      <c r="W69" s="15"/>
      <c r="X69" s="75"/>
      <c r="Y69" s="15"/>
      <c r="Z69" s="75"/>
      <c r="AA69" s="15"/>
      <c r="AB69" s="75"/>
      <c r="AC69" s="15"/>
      <c r="AD69" s="75"/>
      <c r="AE69" s="15"/>
      <c r="AF69" s="75"/>
      <c r="AG69" s="15"/>
      <c r="AH69" s="75"/>
      <c r="AI69" s="15"/>
      <c r="AJ69" s="75"/>
      <c r="AK69" s="15"/>
      <c r="AL69" s="75"/>
      <c r="AO69" s="15"/>
      <c r="AP69" s="75"/>
      <c r="AQ69" s="15"/>
      <c r="AR69" s="75"/>
      <c r="AS69" s="15"/>
      <c r="AT69" s="75"/>
      <c r="AU69" s="15"/>
      <c r="AV69" s="75"/>
      <c r="AX69" s="15"/>
      <c r="AY69" s="75"/>
      <c r="AZ69" s="15"/>
      <c r="BA69" s="75"/>
    </row>
    <row r="70" spans="1:53" ht="14.25" thickBot="1">
      <c r="A70" s="8" t="s">
        <v>125</v>
      </c>
      <c r="B70" t="s">
        <v>222</v>
      </c>
      <c r="C70" s="24"/>
      <c r="D70" s="22"/>
      <c r="E70" s="12">
        <f t="shared" si="24"/>
        <v>0</v>
      </c>
      <c r="F70" s="7" t="str">
        <f t="shared" si="21"/>
        <v>Pause </v>
      </c>
      <c r="G70" s="7" t="str">
        <f t="shared" si="25"/>
        <v>48</v>
      </c>
      <c r="I70" s="1" t="str">
        <f>DEC2HEX(ROW()-2,2)</f>
        <v>44</v>
      </c>
      <c r="J70" s="13" t="str">
        <f t="shared" si="22"/>
        <v>. &gt; </v>
      </c>
      <c r="K70" s="26" t="str">
        <f t="shared" si="23"/>
        <v>37</v>
      </c>
      <c r="T70" s="75"/>
      <c r="U70" s="15"/>
      <c r="V70" s="75"/>
      <c r="W70" s="15"/>
      <c r="X70" s="75"/>
      <c r="Y70" s="15"/>
      <c r="Z70" s="75"/>
      <c r="AA70" s="15"/>
      <c r="AB70" s="75"/>
      <c r="AC70" s="15"/>
      <c r="AD70" s="75"/>
      <c r="AE70" s="15"/>
      <c r="AF70" s="75"/>
      <c r="AG70" s="15"/>
      <c r="AH70" s="75"/>
      <c r="AI70" s="15"/>
      <c r="AJ70" s="75"/>
      <c r="AK70" s="15"/>
      <c r="AL70" s="75"/>
      <c r="AO70" s="15"/>
      <c r="AP70" s="75"/>
      <c r="AQ70" s="15"/>
      <c r="AR70" s="75"/>
      <c r="AS70" s="15"/>
      <c r="AT70" s="75"/>
      <c r="AU70" s="15"/>
      <c r="AV70" s="75"/>
      <c r="AX70" s="15"/>
      <c r="AY70" s="75"/>
      <c r="AZ70" s="15"/>
      <c r="BA70" s="75"/>
    </row>
    <row r="71" spans="1:53" ht="14.25" thickBot="1">
      <c r="A71" s="8" t="s">
        <v>126</v>
      </c>
      <c r="B71" t="s">
        <v>223</v>
      </c>
      <c r="C71" s="24" t="s">
        <v>143</v>
      </c>
      <c r="D71" s="22"/>
      <c r="E71" s="12" t="str">
        <f t="shared" si="24"/>
        <v>69</v>
      </c>
      <c r="F71" s="7" t="str">
        <f t="shared" si="21"/>
        <v>Insert </v>
      </c>
      <c r="G71" s="7" t="str">
        <f t="shared" si="25"/>
        <v>49</v>
      </c>
      <c r="I71" s="1" t="str">
        <f>DEC2HEX(ROW()-2,2)</f>
        <v>45</v>
      </c>
      <c r="J71" s="13" t="str">
        <f t="shared" si="22"/>
        <v>T 7</v>
      </c>
      <c r="K71" s="26" t="str">
        <f t="shared" si="23"/>
        <v>5F</v>
      </c>
      <c r="T71" s="75"/>
      <c r="U71" s="15"/>
      <c r="V71" s="75"/>
      <c r="W71" s="15"/>
      <c r="X71" s="75"/>
      <c r="Y71" s="15"/>
      <c r="Z71" s="75"/>
      <c r="AA71" s="15"/>
      <c r="AB71" s="75"/>
      <c r="AC71" s="15"/>
      <c r="AD71" s="75"/>
      <c r="AE71" s="15"/>
      <c r="AF71" s="75"/>
      <c r="AG71" s="15"/>
      <c r="AH71" s="75"/>
      <c r="AI71" s="15"/>
      <c r="AJ71" s="75"/>
      <c r="AK71" s="15"/>
      <c r="AL71" s="75"/>
      <c r="AO71" s="15"/>
      <c r="AP71" s="75"/>
      <c r="AQ71" s="15"/>
      <c r="AR71" s="75"/>
      <c r="AS71" s="15"/>
      <c r="AT71" s="75"/>
      <c r="AU71" s="15"/>
      <c r="AV71" s="75"/>
      <c r="AX71" s="15"/>
      <c r="AY71" s="75"/>
      <c r="AZ71" s="15"/>
      <c r="BA71" s="75"/>
    </row>
    <row r="72" spans="1:11" ht="14.25" thickBot="1">
      <c r="A72" s="8" t="s">
        <v>24</v>
      </c>
      <c r="B72" t="s">
        <v>224</v>
      </c>
      <c r="C72" s="24" t="s">
        <v>36</v>
      </c>
      <c r="D72" s="22"/>
      <c r="E72" s="12" t="str">
        <f t="shared" si="24"/>
        <v>6A</v>
      </c>
      <c r="F72" s="7" t="str">
        <f t="shared" si="21"/>
        <v>Home </v>
      </c>
      <c r="G72" s="7" t="str">
        <f t="shared" si="25"/>
        <v>4A</v>
      </c>
      <c r="I72" s="1" t="str">
        <f>DEC2HEX(ROW()-2,2)</f>
        <v>46</v>
      </c>
      <c r="J72" s="13" t="str">
        <f t="shared" si="22"/>
        <v>T *</v>
      </c>
      <c r="K72" s="26" t="str">
        <f t="shared" si="23"/>
        <v>55</v>
      </c>
    </row>
    <row r="73" spans="1:11" ht="14.25" thickBot="1">
      <c r="A73" s="8" t="s">
        <v>25</v>
      </c>
      <c r="B73" t="s">
        <v>278</v>
      </c>
      <c r="C73" s="24" t="s">
        <v>145</v>
      </c>
      <c r="D73" s="22"/>
      <c r="E73" s="12" t="str">
        <f t="shared" si="24"/>
        <v>71</v>
      </c>
      <c r="F73" s="7" t="str">
        <f t="shared" si="21"/>
        <v>PgUp</v>
      </c>
      <c r="G73" s="7" t="str">
        <f t="shared" si="25"/>
        <v>4B</v>
      </c>
      <c r="I73" s="1" t="str">
        <f>DEC2HEX(ROW()-2,2)</f>
        <v>47</v>
      </c>
      <c r="J73" s="13" t="e">
        <f t="shared" si="22"/>
        <v>#N/A</v>
      </c>
      <c r="K73" s="26" t="e">
        <f t="shared" si="23"/>
        <v>#N/A</v>
      </c>
    </row>
    <row r="74" spans="1:13" ht="14.25" thickBot="1">
      <c r="A74" s="8" t="s">
        <v>26</v>
      </c>
      <c r="B74" t="s">
        <v>277</v>
      </c>
      <c r="C74" s="24" t="s">
        <v>37</v>
      </c>
      <c r="D74" s="22"/>
      <c r="E74" s="12" t="str">
        <f t="shared" si="24"/>
        <v>6B</v>
      </c>
      <c r="F74" s="7" t="str">
        <f t="shared" si="21"/>
        <v>Del</v>
      </c>
      <c r="G74" s="7" t="str">
        <f t="shared" si="25"/>
        <v>4C</v>
      </c>
      <c r="I74" s="1" t="str">
        <f>DEC2HEX(ROW()-2,2)</f>
        <v>48</v>
      </c>
      <c r="J74" s="13" t="str">
        <f t="shared" si="22"/>
        <v>F9 </v>
      </c>
      <c r="K74" s="26" t="str">
        <f t="shared" si="23"/>
        <v>42</v>
      </c>
      <c r="M74" t="s">
        <v>335</v>
      </c>
    </row>
    <row r="75" spans="1:43" ht="15.75" thickBot="1">
      <c r="A75" s="8" t="s">
        <v>27</v>
      </c>
      <c r="B75" t="s">
        <v>225</v>
      </c>
      <c r="C75" s="24" t="s">
        <v>146</v>
      </c>
      <c r="D75" s="22"/>
      <c r="E75" s="12" t="str">
        <f t="shared" si="24"/>
        <v>72</v>
      </c>
      <c r="F75" s="7" t="str">
        <f t="shared" si="21"/>
        <v>End </v>
      </c>
      <c r="G75" s="7" t="str">
        <f t="shared" si="25"/>
        <v>4D</v>
      </c>
      <c r="I75" s="1" t="str">
        <f>DEC2HEX(ROW()-2,2)</f>
        <v>49</v>
      </c>
      <c r="J75" s="13" t="str">
        <f t="shared" si="22"/>
        <v>0 </v>
      </c>
      <c r="K75" s="26" t="str">
        <f t="shared" si="23"/>
        <v>27</v>
      </c>
      <c r="M75" s="49" t="str">
        <f>"0x"&amp;S27&amp;",0x"&amp;S28&amp;",0x"&amp;S29&amp;",0x"&amp;S30&amp;",0x"&amp;S31&amp;",0x"&amp;S32&amp;",0x"&amp;S33&amp;",0x"&amp;S34&amp;" ,0x"&amp;T27&amp;",0x"&amp;T28&amp;",0x"&amp;T29&amp;",0x"&amp;T30&amp;",0x"&amp;T31&amp;",0x"&amp;T32&amp;",0x"&amp;T33&amp;",0x"&amp;T34&amp;","</f>
        <v>0x29,0x1E,0x14,0x04,0x1D,0x2B,0xFF,0xFF ,0x3A,0x1F,0x1A,0x16,0x1B,0xFF,0xFF,0xFF,</v>
      </c>
      <c r="T75" s="44"/>
      <c r="V75" s="44"/>
      <c r="X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8"/>
      <c r="AP75" s="8"/>
      <c r="AQ75" s="8"/>
    </row>
    <row r="76" spans="1:43" ht="15.75" thickBot="1">
      <c r="A76" s="8" t="s">
        <v>28</v>
      </c>
      <c r="B76" t="s">
        <v>279</v>
      </c>
      <c r="C76" s="24" t="s">
        <v>147</v>
      </c>
      <c r="D76" s="22"/>
      <c r="E76" s="12" t="str">
        <f t="shared" si="24"/>
        <v>73</v>
      </c>
      <c r="F76" s="7" t="str">
        <f t="shared" si="21"/>
        <v>PgDn </v>
      </c>
      <c r="G76" s="7" t="str">
        <f t="shared" si="25"/>
        <v>4E</v>
      </c>
      <c r="I76" s="1" t="str">
        <f>DEC2HEX(ROW()-2,2)</f>
        <v>4A</v>
      </c>
      <c r="J76" s="13" t="str">
        <f t="shared" si="22"/>
        <v>P </v>
      </c>
      <c r="K76" s="26" t="str">
        <f t="shared" si="23"/>
        <v>13</v>
      </c>
      <c r="M76" s="49" t="str">
        <f>"0x"&amp;U27&amp;",0x"&amp;U28&amp;",0x"&amp;U29&amp;",0x"&amp;U30&amp;",0x"&amp;U31&amp;",0x"&amp;U32&amp;",0x"&amp;U33&amp;",0x"&amp;U34&amp;" ,0x"&amp;V27&amp;",0x"&amp;V28&amp;",0x"&amp;V29&amp;",0x"&amp;V30&amp;",0x"&amp;V31&amp;",0x"&amp;V32&amp;",0x"&amp;V33&amp;",0x"&amp;V34&amp;","</f>
        <v>0x3B,0x20,0x08,0x07,0x06,0xFF,0xFF,0xFF ,0x3C,0x21,0x15,0x09,0x19,0xFF,0xFF,0xFF,</v>
      </c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8"/>
      <c r="AP76" s="8"/>
      <c r="AQ76" s="8"/>
    </row>
    <row r="77" spans="1:13" ht="15.75" thickBot="1">
      <c r="A77" s="8" t="s">
        <v>29</v>
      </c>
      <c r="B77" t="s">
        <v>280</v>
      </c>
      <c r="C77" s="24" t="s">
        <v>149</v>
      </c>
      <c r="D77" s="22"/>
      <c r="E77" s="12" t="str">
        <f t="shared" si="24"/>
        <v>75</v>
      </c>
      <c r="F77" s="7" t="str">
        <f t="shared" si="21"/>
        <v>→</v>
      </c>
      <c r="G77" s="7" t="str">
        <f t="shared" si="25"/>
        <v>4F</v>
      </c>
      <c r="I77" s="1" t="str">
        <f>DEC2HEX(ROW()-2,2)</f>
        <v>4B</v>
      </c>
      <c r="J77" s="13" t="str">
        <f t="shared" si="22"/>
        <v> ; +</v>
      </c>
      <c r="K77" s="26" t="str">
        <f t="shared" si="23"/>
        <v>33</v>
      </c>
      <c r="M77" s="49" t="str">
        <f>"0x"&amp;W27&amp;",0x"&amp;W28&amp;",0x"&amp;W29&amp;",0x"&amp;W30&amp;",0x"&amp;W31&amp;",0x"&amp;W32&amp;",0x"&amp;W33&amp;",0x"&amp;W34&amp;" ,0x"&amp;X27&amp;",0x"&amp;X28&amp;",0x"&amp;X29&amp;",0x"&amp;X30&amp;",0x"&amp;X31&amp;",0x"&amp;X32&amp;",0x"&amp;X33&amp;",0x"&amp;X34&amp;","</f>
        <v>0x3D,0x22,0x17,0x0A,0x05,0x2C,0xFF,0xFF ,0x3E,0x23,0x1C,0x0B,0x11,0x53,0x56,0xFF,</v>
      </c>
    </row>
    <row r="78" spans="1:13" ht="15.75" thickBot="1">
      <c r="A78" s="8" t="s">
        <v>129</v>
      </c>
      <c r="B78" t="s">
        <v>281</v>
      </c>
      <c r="C78" s="24" t="s">
        <v>39</v>
      </c>
      <c r="D78" s="22"/>
      <c r="E78" s="12" t="str">
        <f t="shared" si="24"/>
        <v>6D</v>
      </c>
      <c r="F78" s="7" t="str">
        <f t="shared" si="21"/>
        <v>←</v>
      </c>
      <c r="G78" s="7" t="str">
        <f t="shared" si="25"/>
        <v>50</v>
      </c>
      <c r="I78" s="1" t="str">
        <f>DEC2HEX(ROW()-2,2)</f>
        <v>4C</v>
      </c>
      <c r="J78" s="13" t="str">
        <f t="shared" si="22"/>
        <v>/ ?  </v>
      </c>
      <c r="K78" s="26" t="str">
        <f t="shared" si="23"/>
        <v>38</v>
      </c>
      <c r="M78" s="49" t="str">
        <f>"0x"&amp;Y27&amp;",0x"&amp;Y28&amp;",0x"&amp;Y29&amp;",0x"&amp;Y30&amp;",0x"&amp;Y31&amp;",0x"&amp;Y32&amp;",0x"&amp;Y33&amp;",0x"&amp;Y34&amp;" ,0x"&amp;Z27&amp;",0x"&amp;Z28&amp;",0x"&amp;Z29&amp;",0x"&amp;Z30&amp;",0x"&amp;Z31&amp;",0x"&amp;Z32&amp;",0x"&amp;Z33&amp;",0x"&amp;Z34&amp;","</f>
        <v>0x3F,0x24,0x18,0x0D,0x10,0x61,0x57,0xFF ,0x40,0x25,0x0C,0x0E,0x36,0x60,0x54,0xFF,</v>
      </c>
    </row>
    <row r="79" spans="1:13" ht="15.75" thickBot="1">
      <c r="A79" s="8" t="s">
        <v>130</v>
      </c>
      <c r="B79" t="s">
        <v>282</v>
      </c>
      <c r="C79" s="24" t="s">
        <v>148</v>
      </c>
      <c r="D79" s="22"/>
      <c r="E79" s="12" t="str">
        <f t="shared" si="24"/>
        <v>74</v>
      </c>
      <c r="F79" s="7" t="str">
        <f t="shared" si="21"/>
        <v>↓</v>
      </c>
      <c r="G79" s="7" t="str">
        <f t="shared" si="25"/>
        <v>51</v>
      </c>
      <c r="I79" s="1" t="str">
        <f>DEC2HEX(ROW()-2,2)</f>
        <v>4D</v>
      </c>
      <c r="J79" s="13" t="str">
        <f t="shared" si="22"/>
        <v>T 4</v>
      </c>
      <c r="K79" s="26" t="str">
        <f t="shared" si="23"/>
        <v>5C</v>
      </c>
      <c r="M79" s="49" t="str">
        <f>"0x"&amp;AA27&amp;",0x"&amp;AA28&amp;",0x"&amp;AA29&amp;",0x"&amp;AA30&amp;",0x"&amp;AA31&amp;",0x"&amp;AA32&amp;",0x"&amp;AA33&amp;",0x"&amp;AA34&amp;" ,0x"&amp;AB27&amp;",0x"&amp;AB28&amp;",0x"&amp;AB29&amp;",0x"&amp;AB30&amp;",0x"&amp;AB31&amp;",0x"&amp;AB32&amp;",0x"&amp;AB33&amp;",0x"&amp;AB34&amp;","</f>
        <v>0x41,0x26,0x12,0x0F,0x37,0x5F,0x55,0xFF ,0x42,0x27,0x13,0x33,0x38,0x5C,0x59,0xFF,</v>
      </c>
    </row>
    <row r="80" spans="1:13" ht="15.75" thickBot="1">
      <c r="A80" s="8" t="s">
        <v>131</v>
      </c>
      <c r="B80" t="s">
        <v>283</v>
      </c>
      <c r="C80" s="24" t="s">
        <v>38</v>
      </c>
      <c r="D80" s="22"/>
      <c r="E80" s="12" t="str">
        <f t="shared" si="24"/>
        <v>6C</v>
      </c>
      <c r="F80" s="7" t="str">
        <f t="shared" si="21"/>
        <v>↑</v>
      </c>
      <c r="G80" s="7" t="str">
        <f t="shared" si="25"/>
        <v>52</v>
      </c>
      <c r="I80" s="1" t="str">
        <f>DEC2HEX(ROW()-2,2)</f>
        <v>4E</v>
      </c>
      <c r="J80" s="13" t="str">
        <f t="shared" si="22"/>
        <v>T 1</v>
      </c>
      <c r="K80" s="26" t="str">
        <f t="shared" si="23"/>
        <v>59</v>
      </c>
      <c r="M80" s="49" t="str">
        <f>"0x"&amp;AC27&amp;",0x"&amp;AC28&amp;",0x"&amp;AC29&amp;",0x"&amp;AC30&amp;",0x"&amp;AC31&amp;",0x"&amp;AC32&amp;",0x"&amp;AC33&amp;",0x"&amp;AC34&amp;" ,0x"&amp;AD27&amp;",0x"&amp;AD28&amp;",0x"&amp;AD29&amp;",0x"&amp;AD30&amp;",0x"&amp;AD31&amp;",0x"&amp;AD32&amp;",0x"&amp;AD33&amp;",0x"&amp;AD34&amp;","</f>
        <v>0x43,0x2D,0x2F,0x34,0x87,0x5D,0x5A,0xFF ,0xFF,0x2E,0x30,0x32,0xFF,0x5E,0x5B,0xFF,</v>
      </c>
    </row>
    <row r="81" spans="1:13" ht="15.75" thickBot="1">
      <c r="A81" s="8" t="s">
        <v>109</v>
      </c>
      <c r="B81" t="s">
        <v>284</v>
      </c>
      <c r="C81" s="24" t="s">
        <v>15</v>
      </c>
      <c r="D81" s="22"/>
      <c r="E81" s="12" t="str">
        <f t="shared" si="24"/>
        <v>2D</v>
      </c>
      <c r="F81" s="7" t="str">
        <f t="shared" si="21"/>
        <v>NumLK</v>
      </c>
      <c r="G81" s="7" t="str">
        <f t="shared" si="25"/>
        <v>53</v>
      </c>
      <c r="I81" s="1" t="str">
        <f>DEC2HEX(ROW()-2,2)</f>
        <v>4F</v>
      </c>
      <c r="J81" s="13" t="e">
        <f t="shared" si="22"/>
        <v>#N/A</v>
      </c>
      <c r="K81" s="26" t="e">
        <f t="shared" si="23"/>
        <v>#N/A</v>
      </c>
      <c r="M81" s="49" t="str">
        <f>"0x"&amp;AE27&amp;",0x"&amp;AE28&amp;",0x"&amp;AE29&amp;",0x"&amp;AE30&amp;",0x"&amp;AE31&amp;",0x"&amp;AE32&amp;",0x"&amp;AE33&amp;",0x"&amp;AE34&amp;" ,0x"&amp;AF27&amp;",0x"&amp;AF28&amp;",0x"&amp;AF29&amp;",0x"&amp;AF30&amp;",0x"&amp;AF31&amp;",0x"&amp;AF32&amp;",0x"&amp;AF33&amp;",0x"&amp;AF34&amp;","</f>
        <v>0xFF,0x89,0x2A,0x28,0xFF,0x36,0x58,0xFF ,0xFF,0x49,0x4A,0x4C,0x52,0x50,0x62,0xFF,</v>
      </c>
    </row>
    <row r="82" spans="1:13" ht="15.75" thickBot="1">
      <c r="A82" s="8" t="s">
        <v>128</v>
      </c>
      <c r="B82" t="s">
        <v>290</v>
      </c>
      <c r="C82" s="24" t="s">
        <v>22</v>
      </c>
      <c r="D82" s="22"/>
      <c r="E82" s="12" t="str">
        <f t="shared" si="24"/>
        <v>3E</v>
      </c>
      <c r="F82" s="7" t="str">
        <f t="shared" si="21"/>
        <v>T /</v>
      </c>
      <c r="G82" s="7" t="str">
        <f t="shared" si="25"/>
        <v>54</v>
      </c>
      <c r="I82" s="1" t="str">
        <f>DEC2HEX(ROW()-2,2)</f>
        <v>50</v>
      </c>
      <c r="J82" s="13" t="str">
        <f t="shared" si="22"/>
        <v>F10 </v>
      </c>
      <c r="K82" s="26" t="str">
        <f t="shared" si="23"/>
        <v>43</v>
      </c>
      <c r="M82" s="49" t="str">
        <f>"0x"&amp;AG27&amp;",0x"&amp;AG28&amp;",0x"&amp;AG29&amp;",0x"&amp;AG30&amp;",0x"&amp;AG31&amp;",0x"&amp;AG32&amp;",0x"&amp;AG33&amp;",0x"&amp;AG34&amp;" ,0x"&amp;AH27&amp;",0x"&amp;AH28&amp;",0x"&amp;AH29&amp;",0x"&amp;AH30&amp;",0x"&amp;AH31&amp;",0x"&amp;AH32&amp;",0x"&amp;AH33&amp;",0x"&amp;AH34&amp;","</f>
        <v>0xFF,0x4B,0x4D,0x4E,0x51,0x4F,0x63,0xFF ,0xFF,0xFF,0x39,0xE0,0xE1,0xE2,0x35,0xFF,</v>
      </c>
    </row>
    <row r="83" spans="1:13" ht="15.75" thickBot="1">
      <c r="A83" s="8" t="s">
        <v>132</v>
      </c>
      <c r="B83" t="s">
        <v>291</v>
      </c>
      <c r="C83" s="24" t="s">
        <v>123</v>
      </c>
      <c r="D83" s="22"/>
      <c r="E83" s="12" t="str">
        <f t="shared" si="24"/>
        <v>46</v>
      </c>
      <c r="F83" s="7" t="str">
        <f t="shared" si="21"/>
        <v>T *</v>
      </c>
      <c r="G83" s="7" t="str">
        <f t="shared" si="25"/>
        <v>55</v>
      </c>
      <c r="I83" s="1" t="str">
        <f>DEC2HEX(ROW()-2,2)</f>
        <v>51</v>
      </c>
      <c r="J83" s="13" t="str">
        <f t="shared" si="22"/>
        <v>-_  -=</v>
      </c>
      <c r="K83" s="26" t="str">
        <f t="shared" si="23"/>
        <v>2D</v>
      </c>
      <c r="M83" s="49" t="str">
        <f>"0x"&amp;AI27&amp;",0x"&amp;AI28&amp;",0x"&amp;AI29&amp;",0x"&amp;AI30&amp;",0x"&amp;AI31&amp;",0x"&amp;AI32&amp;",0x"&amp;AI33&amp;",0x"&amp;AI34&amp;" ,0x"&amp;AJ27&amp;",0x"&amp;AJ28&amp;",0x"&amp;AJ29&amp;",0x"&amp;AJ30&amp;",0x"&amp;AJ31&amp;",0x"&amp;AJ32&amp;",0x"&amp;AJ33&amp;",0x"&amp;AJ34&amp;","</f>
        <v>0xFF,0xFF,0xFF,0xFF,0xFF,0xFF,0xFF,0xFF ,0xFF,0xFF,0xFF,0xFF,0xFF,0xFF,0xFF,0xFF,</v>
      </c>
    </row>
    <row r="84" spans="1:13" ht="15.75" thickBot="1">
      <c r="A84" s="8" t="s">
        <v>111</v>
      </c>
      <c r="B84" t="s">
        <v>292</v>
      </c>
      <c r="C84" s="24" t="s">
        <v>16</v>
      </c>
      <c r="D84" s="22"/>
      <c r="E84" s="12" t="str">
        <f t="shared" si="24"/>
        <v>2E</v>
      </c>
      <c r="F84" s="7" t="str">
        <f t="shared" si="21"/>
        <v>T -</v>
      </c>
      <c r="G84" s="7" t="str">
        <f t="shared" si="25"/>
        <v>56</v>
      </c>
      <c r="I84" s="1" t="str">
        <f>DEC2HEX(ROW()-2,2)</f>
        <v>52</v>
      </c>
      <c r="J84" s="13" t="str">
        <f t="shared" si="22"/>
        <v>[{ @`</v>
      </c>
      <c r="K84" s="26" t="str">
        <f t="shared" si="23"/>
        <v>2F</v>
      </c>
      <c r="M84" s="49" t="str">
        <f>"0x"&amp;AK27&amp;",0x"&amp;AK28&amp;",0x"&amp;AK29&amp;",0x"&amp;AK30&amp;",0x"&amp;AK31&amp;",0x"&amp;AK32&amp;",0x"&amp;AK33&amp;",0x"&amp;AK34&amp;" ,0x"&amp;AL27&amp;",0x"&amp;AL28&amp;",0x"&amp;AL29&amp;",0x"&amp;AL30&amp;",0x"&amp;AL31&amp;",0x"&amp;AL32&amp;",0x"&amp;AL33&amp;",0x"&amp;AL34</f>
        <v>0xFF,0xFF,0xFF,0xFF,0xFF,0xFF,0xFF,0xFF ,0xFF,0xFF,0xFF,0xFF,0xFF,0xFF,0xFF,0xFF</v>
      </c>
    </row>
    <row r="85" spans="1:11" ht="14.25" thickBot="1">
      <c r="A85" s="8" t="s">
        <v>119</v>
      </c>
      <c r="B85" t="s">
        <v>293</v>
      </c>
      <c r="C85" s="24" t="s">
        <v>110</v>
      </c>
      <c r="D85" s="22"/>
      <c r="E85" s="12" t="str">
        <f t="shared" si="24"/>
        <v>36</v>
      </c>
      <c r="F85" s="7" t="str">
        <f t="shared" si="21"/>
        <v>T +</v>
      </c>
      <c r="G85" s="7" t="str">
        <f t="shared" si="25"/>
        <v>57</v>
      </c>
      <c r="I85" s="1" t="str">
        <f>DEC2HEX(ROW()-2,2)</f>
        <v>53</v>
      </c>
      <c r="J85" s="13" t="str">
        <f t="shared" si="22"/>
        <v>‘ “ : *</v>
      </c>
      <c r="K85" s="26" t="str">
        <f t="shared" si="23"/>
        <v>34</v>
      </c>
    </row>
    <row r="86" spans="1:13" ht="14.25" thickBot="1">
      <c r="A86" s="8" t="s">
        <v>133</v>
      </c>
      <c r="B86" t="s">
        <v>294</v>
      </c>
      <c r="C86" s="24" t="s">
        <v>139</v>
      </c>
      <c r="D86" s="22"/>
      <c r="E86" s="12" t="str">
        <f t="shared" si="24"/>
        <v>66</v>
      </c>
      <c r="F86" s="7" t="str">
        <f t="shared" si="21"/>
        <v>T Ent</v>
      </c>
      <c r="G86" s="7" t="str">
        <f t="shared" si="25"/>
        <v>58</v>
      </c>
      <c r="I86" s="1" t="str">
        <f>DEC2HEX(ROW()-2,2)</f>
        <v>54</v>
      </c>
      <c r="J86" s="13" t="str">
        <f t="shared" si="22"/>
        <v>＼ _</v>
      </c>
      <c r="K86" s="26" t="str">
        <f t="shared" si="23"/>
        <v>87</v>
      </c>
      <c r="M86" t="s">
        <v>336</v>
      </c>
    </row>
    <row r="87" spans="1:43" ht="15.75" thickBot="1">
      <c r="A87" s="8" t="s">
        <v>134</v>
      </c>
      <c r="B87" t="s">
        <v>285</v>
      </c>
      <c r="C87" s="24" t="s">
        <v>28</v>
      </c>
      <c r="D87" s="22"/>
      <c r="E87" s="12" t="str">
        <f t="shared" si="24"/>
        <v>4E</v>
      </c>
      <c r="F87" s="7" t="str">
        <f t="shared" si="21"/>
        <v>T 1</v>
      </c>
      <c r="G87" s="7" t="str">
        <f t="shared" si="25"/>
        <v>59</v>
      </c>
      <c r="I87" s="1" t="str">
        <f>DEC2HEX(ROW()-2,2)</f>
        <v>55</v>
      </c>
      <c r="J87" s="13" t="str">
        <f t="shared" si="22"/>
        <v>T 5</v>
      </c>
      <c r="K87" s="26" t="str">
        <f t="shared" si="23"/>
        <v>5D</v>
      </c>
      <c r="M87" s="49" t="str">
        <f>"0x"&amp;AO27&amp;",0x"&amp;AO28&amp;",0x"&amp;AO29&amp;",0x"&amp;AO30&amp;",0x"&amp;AO31&amp;",0x"&amp;AO32&amp;",0x"&amp;AO33&amp;",0x"&amp;AO34&amp;" ,0x"&amp;AP27&amp;",0x"&amp;AP28&amp;",0x"&amp;AP29&amp;",0x"&amp;AP30&amp;",0x"&amp;AP31&amp;",0x"&amp;AP32&amp;",0x"&amp;AP33&amp;",0x"&amp;AP34&amp;","</f>
        <v>0x2F,0x52,0x34,0x4F,0x33,0x50,0x38,0x51 ,0x0F,0x49,0x37,0x4E,0x0E,0x4A,0x36,0x4D,</v>
      </c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8"/>
      <c r="AP87" s="8"/>
      <c r="AQ87" s="8"/>
    </row>
    <row r="88" spans="1:43" ht="15.75" thickBot="1">
      <c r="A88" s="8" t="s">
        <v>30</v>
      </c>
      <c r="B88" t="s">
        <v>286</v>
      </c>
      <c r="C88" s="24" t="s">
        <v>111</v>
      </c>
      <c r="D88" s="22"/>
      <c r="E88" s="12" t="str">
        <f t="shared" si="24"/>
        <v>56</v>
      </c>
      <c r="F88" s="7" t="str">
        <f t="shared" si="21"/>
        <v>T 2</v>
      </c>
      <c r="G88" s="7" t="str">
        <f t="shared" si="25"/>
        <v>5A</v>
      </c>
      <c r="I88" s="1" t="str">
        <f>DEC2HEX(ROW()-2,2)</f>
        <v>56</v>
      </c>
      <c r="J88" s="13" t="str">
        <f t="shared" si="22"/>
        <v>T 2</v>
      </c>
      <c r="K88" s="26" t="str">
        <f t="shared" si="23"/>
        <v>5A</v>
      </c>
      <c r="M88" s="49" t="str">
        <f>"0x"&amp;AQ27&amp;",0x"&amp;AQ28&amp;",0x"&amp;AQ29&amp;",0x"&amp;AQ30&amp;",0x"&amp;AQ31&amp;",0x"&amp;AQ32&amp;",0x"&amp;AQ33&amp;",0x"&amp;AQ34&amp;" ,0x"&amp;AR27&amp;",0x"&amp;AR28&amp;",0x"&amp;AR29&amp;",0x"&amp;AR30&amp;",0x"&amp;AR31&amp;",0x"&amp;AR32&amp;",0x"&amp;AR33&amp;",0x"&amp;AR34&amp;","</f>
        <v>0x0C,0x46,0x12,0x47,0x13,0x48,0x2A,0x4C ,0x2B,0x39,0x30,0x49,0x1E,0x3A,0x1F,0x3B,</v>
      </c>
      <c r="T88" s="44"/>
      <c r="U88" s="45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8"/>
      <c r="AP88" s="8"/>
      <c r="AQ88" s="8"/>
    </row>
    <row r="89" spans="1:13" ht="15.75" thickBot="1">
      <c r="A89" s="8" t="s">
        <v>31</v>
      </c>
      <c r="B89" t="s">
        <v>287</v>
      </c>
      <c r="C89" s="24" t="s">
        <v>34</v>
      </c>
      <c r="D89" s="22"/>
      <c r="E89" s="12" t="str">
        <f t="shared" si="24"/>
        <v>5E</v>
      </c>
      <c r="F89" s="7" t="str">
        <f t="shared" si="21"/>
        <v>T 3</v>
      </c>
      <c r="G89" s="7" t="str">
        <f t="shared" si="25"/>
        <v>5B</v>
      </c>
      <c r="I89" s="1" t="str">
        <f>DEC2HEX(ROW()-2,2)</f>
        <v>57</v>
      </c>
      <c r="J89" s="13" t="e">
        <f t="shared" si="22"/>
        <v>#N/A</v>
      </c>
      <c r="K89" s="26" t="e">
        <f t="shared" si="23"/>
        <v>#N/A</v>
      </c>
      <c r="M89" s="49" t="str">
        <f>"0x"&amp;AS27&amp;",0x"&amp;AS28&amp;",0x"&amp;AS29&amp;",0x"&amp;AS30&amp;",0x"&amp;AS31&amp;",0x"&amp;AS32&amp;",0x"&amp;AS33&amp;",0x"&amp;AS34&amp;" ,0x"&amp;AT27&amp;",0x"&amp;AT28&amp;",0x"&amp;AT29&amp;",0x"&amp;AT30&amp;",0x"&amp;AT31&amp;",0x"&amp;AT32&amp;",0x"&amp;AT33&amp;",0x"&amp;AT34&amp;","</f>
        <v>0x20,0x3C,0x21,0x3D,0x22,0x3E,0x23,0x3F ,0x24,0x40,0x25,0x41,0x26,0x42,0x27,0x43,</v>
      </c>
    </row>
    <row r="90" spans="1:13" ht="15.75" thickBot="1">
      <c r="A90" s="8" t="s">
        <v>32</v>
      </c>
      <c r="B90" t="s">
        <v>288</v>
      </c>
      <c r="C90" s="24" t="s">
        <v>27</v>
      </c>
      <c r="D90" s="22"/>
      <c r="E90" s="12" t="str">
        <f t="shared" si="24"/>
        <v>4D</v>
      </c>
      <c r="F90" s="7" t="str">
        <f t="shared" si="21"/>
        <v>T 4</v>
      </c>
      <c r="G90" s="7" t="str">
        <f t="shared" si="25"/>
        <v>5C</v>
      </c>
      <c r="I90" s="1" t="str">
        <f>DEC2HEX(ROW()-2,2)</f>
        <v>58</v>
      </c>
      <c r="J90" s="13" t="e">
        <f t="shared" si="22"/>
        <v>#N/A</v>
      </c>
      <c r="K90" s="26" t="e">
        <f t="shared" si="23"/>
        <v>#N/A</v>
      </c>
      <c r="M90" s="49" t="str">
        <f>"0x"&amp;AU27&amp;",0x"&amp;AU28&amp;",0x"&amp;AU29&amp;",0x"&amp;AU30&amp;",0x"&amp;AU31&amp;",0x"&amp;AU32&amp;",0x"&amp;AU33&amp;",0x"&amp;AU34&amp;" ,0x"&amp;AV27&amp;",0x"&amp;AV28&amp;",0x"&amp;AV29&amp;",0x"&amp;AV30&amp;",0x"&amp;AV31&amp;",0x"&amp;AV32&amp;",0x"&amp;AV33&amp;",0x"&amp;AV34</f>
        <v>0x2D,0x44,0x2E,0x45,0xFF,0xFF,0xFF,0xFF ,0xFF,0xFF,0xFF,0xFF,0xFF,0xFF,0xFF,0xFF</v>
      </c>
    </row>
    <row r="91" spans="1:11" ht="14.25" thickBot="1">
      <c r="A91" s="8" t="s">
        <v>33</v>
      </c>
      <c r="B91" t="s">
        <v>289</v>
      </c>
      <c r="C91" s="24" t="s">
        <v>132</v>
      </c>
      <c r="D91" s="22"/>
      <c r="E91" s="12" t="str">
        <f t="shared" si="24"/>
        <v>55</v>
      </c>
      <c r="F91" s="7" t="str">
        <f t="shared" si="21"/>
        <v>T 5</v>
      </c>
      <c r="G91" s="7" t="str">
        <f t="shared" si="25"/>
        <v>5D</v>
      </c>
      <c r="I91" s="1" t="str">
        <f>DEC2HEX(ROW()-2,2)</f>
        <v>59</v>
      </c>
      <c r="J91" s="13" t="str">
        <f t="shared" si="22"/>
        <v>=+ ^~</v>
      </c>
      <c r="K91" s="26" t="str">
        <f t="shared" si="23"/>
        <v>2E</v>
      </c>
    </row>
    <row r="92" spans="1:13" ht="14.25" thickBot="1">
      <c r="A92" s="8" t="s">
        <v>34</v>
      </c>
      <c r="B92" t="s">
        <v>295</v>
      </c>
      <c r="C92" s="24" t="s">
        <v>33</v>
      </c>
      <c r="D92" s="22"/>
      <c r="E92" s="12" t="str">
        <f t="shared" si="24"/>
        <v>5D</v>
      </c>
      <c r="F92" s="7" t="str">
        <f t="shared" si="21"/>
        <v>T 6</v>
      </c>
      <c r="G92" s="7" t="str">
        <f t="shared" si="25"/>
        <v>5E</v>
      </c>
      <c r="I92" s="1" t="str">
        <f>DEC2HEX(ROW()-2,2)</f>
        <v>5A</v>
      </c>
      <c r="J92" s="13" t="str">
        <f t="shared" si="22"/>
        <v>]} [{</v>
      </c>
      <c r="K92" s="26" t="str">
        <f t="shared" si="23"/>
        <v>30</v>
      </c>
      <c r="M92" t="s">
        <v>334</v>
      </c>
    </row>
    <row r="93" spans="1:13" ht="15.75" thickBot="1">
      <c r="A93" s="8" t="s">
        <v>35</v>
      </c>
      <c r="B93" t="s">
        <v>296</v>
      </c>
      <c r="C93" s="24" t="s">
        <v>122</v>
      </c>
      <c r="D93" s="22"/>
      <c r="E93" s="12" t="str">
        <f t="shared" si="24"/>
        <v>45</v>
      </c>
      <c r="F93" s="7" t="str">
        <f t="shared" si="21"/>
        <v>T 7</v>
      </c>
      <c r="G93" s="7" t="str">
        <f t="shared" si="25"/>
        <v>5F</v>
      </c>
      <c r="I93" s="1" t="str">
        <f>DEC2HEX(ROW()-2,2)</f>
        <v>5B</v>
      </c>
      <c r="J93" s="13" t="str">
        <f t="shared" si="22"/>
        <v>#~ ] }(Non-US)</v>
      </c>
      <c r="K93" s="26" t="str">
        <f t="shared" si="23"/>
        <v>32</v>
      </c>
      <c r="M93" s="49" t="str">
        <f>"0b"&amp;HEX2BIN(AX27,8)&amp;",0b"&amp;HEX2BIN(AX28,8)&amp;","</f>
        <v>0b00111111,0b00011111,</v>
      </c>
    </row>
    <row r="94" spans="1:13" ht="15.75" thickBot="1">
      <c r="A94" s="8" t="s">
        <v>127</v>
      </c>
      <c r="B94" t="s">
        <v>297</v>
      </c>
      <c r="C94" s="24" t="s">
        <v>21</v>
      </c>
      <c r="D94" s="22"/>
      <c r="E94" s="12" t="str">
        <f t="shared" si="24"/>
        <v>3D</v>
      </c>
      <c r="F94" s="7" t="str">
        <f t="shared" si="21"/>
        <v>T 8</v>
      </c>
      <c r="G94" s="7" t="str">
        <f t="shared" si="25"/>
        <v>60</v>
      </c>
      <c r="I94" s="1" t="str">
        <f>DEC2HEX(ROW()-2,2)</f>
        <v>5C</v>
      </c>
      <c r="J94" s="13" t="e">
        <f t="shared" si="22"/>
        <v>#N/A</v>
      </c>
      <c r="K94" s="26" t="e">
        <f t="shared" si="23"/>
        <v>#N/A</v>
      </c>
      <c r="M94" s="49" t="str">
        <f>"0b"&amp;HEX2BIN(AX29,8)&amp;",0b"&amp;HEX2BIN(AX30,8)&amp;","</f>
        <v>0b00011111,0b00011111,</v>
      </c>
    </row>
    <row r="95" spans="1:13" ht="15.75" thickBot="1">
      <c r="A95" s="8" t="s">
        <v>117</v>
      </c>
      <c r="B95" t="s">
        <v>298</v>
      </c>
      <c r="C95" s="24" t="s">
        <v>108</v>
      </c>
      <c r="D95" s="22"/>
      <c r="E95" s="12" t="str">
        <f t="shared" si="24"/>
        <v>35</v>
      </c>
      <c r="F95" s="7" t="str">
        <f t="shared" si="21"/>
        <v>T 9</v>
      </c>
      <c r="G95" s="7" t="str">
        <f t="shared" si="25"/>
        <v>61</v>
      </c>
      <c r="I95" s="1" t="str">
        <f>DEC2HEX(ROW()-2,2)</f>
        <v>5D</v>
      </c>
      <c r="J95" s="13" t="str">
        <f t="shared" si="22"/>
        <v>T 6</v>
      </c>
      <c r="K95" s="26" t="str">
        <f t="shared" si="23"/>
        <v>5E</v>
      </c>
      <c r="M95" s="49" t="str">
        <f>"0b"&amp;HEX2BIN(AX31,8)&amp;",0b"&amp;HEX2BIN(AX32,8)&amp;","</f>
        <v>0b00111111,0b01111111,</v>
      </c>
    </row>
    <row r="96" spans="1:19" ht="15.75" thickBot="1">
      <c r="A96" s="8" t="s">
        <v>135</v>
      </c>
      <c r="B96" t="s">
        <v>299</v>
      </c>
      <c r="C96" s="24" t="s">
        <v>40</v>
      </c>
      <c r="D96" s="22"/>
      <c r="E96" s="12" t="str">
        <f t="shared" si="24"/>
        <v>6E</v>
      </c>
      <c r="F96" s="7" t="str">
        <f t="shared" si="21"/>
        <v>T 0</v>
      </c>
      <c r="G96" s="7" t="str">
        <f t="shared" si="25"/>
        <v>62</v>
      </c>
      <c r="I96" s="1" t="str">
        <f>DEC2HEX(ROW()-2,2)</f>
        <v>5E</v>
      </c>
      <c r="J96" s="13" t="str">
        <f t="shared" si="22"/>
        <v>T 3</v>
      </c>
      <c r="K96" s="26" t="str">
        <f t="shared" si="23"/>
        <v>5B</v>
      </c>
      <c r="M96" s="49" t="str">
        <f>"0b"&amp;HEX2BIN(AX33,8)&amp;",0b"&amp;HEX2BIN(AX34,8)&amp;","</f>
        <v>0b01111111,0b01111111,</v>
      </c>
      <c r="S96" s="49"/>
    </row>
    <row r="97" spans="1:13" ht="15.75" thickBot="1">
      <c r="A97" s="8" t="s">
        <v>136</v>
      </c>
      <c r="B97" t="s">
        <v>300</v>
      </c>
      <c r="C97" s="24" t="s">
        <v>150</v>
      </c>
      <c r="D97" s="22"/>
      <c r="E97" s="12" t="str">
        <f t="shared" si="24"/>
        <v>76</v>
      </c>
      <c r="F97" s="7" t="str">
        <f t="shared" si="21"/>
        <v>T .</v>
      </c>
      <c r="G97" s="7" t="str">
        <f t="shared" si="25"/>
        <v>63</v>
      </c>
      <c r="I97" s="1" t="str">
        <f>DEC2HEX(ROW()-2,2)</f>
        <v>5F</v>
      </c>
      <c r="J97" s="13" t="e">
        <f t="shared" si="22"/>
        <v>#N/A</v>
      </c>
      <c r="K97" s="26" t="e">
        <f t="shared" si="23"/>
        <v>#N/A</v>
      </c>
      <c r="M97" s="49" t="str">
        <f>"0b"&amp;HEX2BIN(AY27,8)&amp;",0b"&amp;HEX2BIN(AY28,8)&amp;","</f>
        <v>0b01111111,0b01111111,</v>
      </c>
    </row>
    <row r="98" spans="1:13" ht="15.75" thickBot="1">
      <c r="A98" s="8" t="s">
        <v>137</v>
      </c>
      <c r="B98" t="s">
        <v>310</v>
      </c>
      <c r="C98" s="24"/>
      <c r="D98" s="22"/>
      <c r="E98" s="12">
        <f t="shared" si="24"/>
        <v>0</v>
      </c>
      <c r="F98" s="7" t="str">
        <f t="shared" si="21"/>
        <v>\ | (NonUS)</v>
      </c>
      <c r="G98" s="7" t="str">
        <f t="shared" si="25"/>
        <v>64</v>
      </c>
      <c r="I98" s="1" t="str">
        <f>DEC2HEX(ROW()-2,2)</f>
        <v>60</v>
      </c>
      <c r="J98" s="13" t="e">
        <f aca="true" t="shared" si="26" ref="J98:J129">VLOOKUP(I98,E$2:F$200,2,FALSE)</f>
        <v>#N/A</v>
      </c>
      <c r="K98" s="26" t="e">
        <f t="shared" si="23"/>
        <v>#N/A</v>
      </c>
      <c r="M98" s="49" t="str">
        <f>"0b"&amp;HEX2BIN(AY29,8)&amp;",0b"&amp;HEX2BIN(AY30,8)&amp;","</f>
        <v>0b01111111,0b01101110,</v>
      </c>
    </row>
    <row r="99" spans="1:13" ht="15.75" thickBot="1">
      <c r="A99" s="8" t="s">
        <v>138</v>
      </c>
      <c r="B99" t="s">
        <v>226</v>
      </c>
      <c r="C99" s="24"/>
      <c r="D99" s="22"/>
      <c r="E99" s="12">
        <f t="shared" si="24"/>
        <v>0</v>
      </c>
      <c r="F99" s="7" t="str">
        <f t="shared" si="21"/>
        <v>Application </v>
      </c>
      <c r="G99" s="7" t="str">
        <f t="shared" si="25"/>
        <v>65</v>
      </c>
      <c r="I99" s="1" t="str">
        <f>DEC2HEX(ROW()-2,2)</f>
        <v>61</v>
      </c>
      <c r="J99" s="13" t="str">
        <f t="shared" si="26"/>
        <v>￥ ｜</v>
      </c>
      <c r="K99" s="26" t="str">
        <f t="shared" si="23"/>
        <v>89</v>
      </c>
      <c r="M99" s="49" t="str">
        <f>"0b"&amp;HEX2BIN(AY31,8)&amp;",0b"&amp;HEX2BIN(AY32,8)&amp;","</f>
        <v>0b01001110,0b01111110,</v>
      </c>
    </row>
    <row r="100" spans="1:13" ht="15.75" thickBot="1">
      <c r="A100" s="8" t="s">
        <v>139</v>
      </c>
      <c r="B100" t="s">
        <v>227</v>
      </c>
      <c r="C100" s="24"/>
      <c r="D100" s="22"/>
      <c r="E100" s="12">
        <f t="shared" si="24"/>
        <v>0</v>
      </c>
      <c r="F100" s="7" t="str">
        <f t="shared" si="21"/>
        <v>Power </v>
      </c>
      <c r="G100" s="7" t="str">
        <f t="shared" si="25"/>
        <v>66</v>
      </c>
      <c r="I100" s="1" t="str">
        <f>DEC2HEX(ROW()-2,2)</f>
        <v>62</v>
      </c>
      <c r="J100" s="13" t="str">
        <f t="shared" si="26"/>
        <v>BS</v>
      </c>
      <c r="K100" s="26" t="str">
        <f t="shared" si="23"/>
        <v>2A</v>
      </c>
      <c r="M100" s="49" t="str">
        <f>"0b"&amp;HEX2BIN(AY33,8)&amp;",0b"&amp;HEX2BIN(AY34,8)&amp;","</f>
        <v>0b01111110,0b01111100,</v>
      </c>
    </row>
    <row r="101" spans="1:13" ht="15.75" thickBot="1">
      <c r="A101" s="8" t="s">
        <v>140</v>
      </c>
      <c r="B101" t="s">
        <v>228</v>
      </c>
      <c r="C101" s="24"/>
      <c r="D101" s="22"/>
      <c r="E101" s="12">
        <f t="shared" si="24"/>
        <v>0</v>
      </c>
      <c r="F101" s="7" t="str">
        <f t="shared" si="21"/>
        <v>Keypad = </v>
      </c>
      <c r="G101" s="7" t="str">
        <f t="shared" si="25"/>
        <v>67</v>
      </c>
      <c r="I101" s="1" t="str">
        <f>DEC2HEX(ROW()-2,2)</f>
        <v>63</v>
      </c>
      <c r="J101" s="13" t="str">
        <f t="shared" si="26"/>
        <v>ENTER</v>
      </c>
      <c r="K101" s="26" t="str">
        <f t="shared" si="23"/>
        <v>28</v>
      </c>
      <c r="M101" s="49" t="str">
        <f>"0b"&amp;HEX2BIN(AZ27,8)&amp;",0b"&amp;HEX2BIN(AZ28,8)&amp;","</f>
        <v>0b00000000,0b00000000,</v>
      </c>
    </row>
    <row r="102" spans="1:13" ht="15.75" thickBot="1">
      <c r="A102" s="8" t="s">
        <v>141</v>
      </c>
      <c r="B102" t="s">
        <v>229</v>
      </c>
      <c r="C102" s="24"/>
      <c r="D102" s="22"/>
      <c r="E102" s="12">
        <f t="shared" si="24"/>
        <v>0</v>
      </c>
      <c r="F102" s="7" t="str">
        <f t="shared" si="21"/>
        <v>F13 </v>
      </c>
      <c r="G102" s="7" t="str">
        <f t="shared" si="25"/>
        <v>68</v>
      </c>
      <c r="I102" s="1" t="str">
        <f>DEC2HEX(ROW()-2,2)</f>
        <v>64</v>
      </c>
      <c r="J102" s="13" t="e">
        <f t="shared" si="26"/>
        <v>#N/A</v>
      </c>
      <c r="K102" s="26" t="e">
        <f t="shared" si="23"/>
        <v>#N/A</v>
      </c>
      <c r="M102" s="49" t="str">
        <f>"0b"&amp;HEX2BIN(AZ29,8)&amp;",0b"&amp;HEX2BIN(AZ30,8)&amp;","</f>
        <v>0b00000000,0b00000000,</v>
      </c>
    </row>
    <row r="103" spans="1:13" ht="15.75" thickBot="1">
      <c r="A103" s="8" t="s">
        <v>143</v>
      </c>
      <c r="B103" t="s">
        <v>230</v>
      </c>
      <c r="C103" s="24"/>
      <c r="D103" s="22"/>
      <c r="E103" s="12">
        <f t="shared" si="24"/>
        <v>0</v>
      </c>
      <c r="F103" s="7" t="str">
        <f t="shared" si="21"/>
        <v>F14 </v>
      </c>
      <c r="G103" s="7" t="str">
        <f t="shared" si="25"/>
        <v>69</v>
      </c>
      <c r="I103" s="1" t="str">
        <f>DEC2HEX(ROW()-2,2)</f>
        <v>65</v>
      </c>
      <c r="J103" s="13" t="e">
        <f t="shared" si="26"/>
        <v>#N/A</v>
      </c>
      <c r="K103" s="27" t="s">
        <v>332</v>
      </c>
      <c r="M103" s="49"/>
    </row>
    <row r="104" spans="1:13" ht="14.25" thickBot="1">
      <c r="A104" s="8" t="s">
        <v>36</v>
      </c>
      <c r="B104" t="s">
        <v>231</v>
      </c>
      <c r="C104" s="24"/>
      <c r="D104" s="22"/>
      <c r="E104" s="12">
        <f t="shared" si="24"/>
        <v>0</v>
      </c>
      <c r="F104" s="7" t="str">
        <f t="shared" si="21"/>
        <v>F15 </v>
      </c>
      <c r="G104" s="7" t="str">
        <f t="shared" si="25"/>
        <v>6A</v>
      </c>
      <c r="I104" s="1" t="str">
        <f>DEC2HEX(ROW()-2,2)</f>
        <v>66</v>
      </c>
      <c r="J104" s="13" t="str">
        <f t="shared" si="26"/>
        <v>T Ent</v>
      </c>
      <c r="K104" s="26" t="str">
        <f aca="true" t="shared" si="27" ref="K104:K129">VLOOKUP(I104,E$2:G$200,3,FALSE)</f>
        <v>58</v>
      </c>
      <c r="M104" t="s">
        <v>337</v>
      </c>
    </row>
    <row r="105" spans="1:13" ht="15.75" thickBot="1">
      <c r="A105" s="8" t="s">
        <v>153</v>
      </c>
      <c r="B105" t="s">
        <v>232</v>
      </c>
      <c r="C105" s="24"/>
      <c r="D105" s="22"/>
      <c r="E105" s="12">
        <f t="shared" si="24"/>
        <v>0</v>
      </c>
      <c r="F105" s="7" t="str">
        <f t="shared" si="21"/>
        <v>Keypad Comma </v>
      </c>
      <c r="G105" s="7" t="str">
        <f t="shared" si="25"/>
        <v>85</v>
      </c>
      <c r="I105" s="1" t="str">
        <f>DEC2HEX(ROW()-2,2)</f>
        <v>67</v>
      </c>
      <c r="J105" s="13" t="e">
        <f t="shared" si="26"/>
        <v>#N/A</v>
      </c>
      <c r="K105" s="26" t="e">
        <f t="shared" si="27"/>
        <v>#N/A</v>
      </c>
      <c r="M105" s="49" t="str">
        <f>"0x"&amp;AZ31&amp;",0x"&amp;AZ32&amp;",0x"&amp;AZ33&amp;",0x"&amp;AZ34&amp;" ,0x"&amp;BA27&amp;",0x"&amp;BA28&amp;",0x"&amp;BA29&amp;",0x"&amp;BA30&amp;",0x"&amp;BA31&amp;",0x"&amp;BA32&amp;",0x"&amp;BA33&amp;",0x"&amp;BA34</f>
        <v>0xFF,0xA0,0x00,0x01 ,0x00,0x00,0xFF,0xFF,0xFF,0xFF,0xFF,0xFF</v>
      </c>
    </row>
    <row r="106" spans="1:13" ht="15.75" thickBot="1">
      <c r="A106" s="8" t="s">
        <v>154</v>
      </c>
      <c r="B106" t="s">
        <v>233</v>
      </c>
      <c r="C106" s="24"/>
      <c r="D106" s="22"/>
      <c r="E106" s="12">
        <f t="shared" si="24"/>
        <v>0</v>
      </c>
      <c r="F106" s="7" t="str">
        <f t="shared" si="21"/>
        <v>Keypad Equal Sign </v>
      </c>
      <c r="G106" s="7" t="str">
        <f t="shared" si="25"/>
        <v>86</v>
      </c>
      <c r="I106" s="1" t="str">
        <f>DEC2HEX(ROW()-2,2)</f>
        <v>68</v>
      </c>
      <c r="J106" s="13" t="e">
        <f t="shared" si="26"/>
        <v>#N/A</v>
      </c>
      <c r="K106" s="26" t="e">
        <f t="shared" si="27"/>
        <v>#N/A</v>
      </c>
      <c r="M106" s="49"/>
    </row>
    <row r="107" spans="1:13" ht="15.75" thickBot="1">
      <c r="A107" s="8" t="s">
        <v>142</v>
      </c>
      <c r="B107" t="s">
        <v>301</v>
      </c>
      <c r="C107" s="24" t="s">
        <v>128</v>
      </c>
      <c r="D107" s="22"/>
      <c r="E107" s="12" t="str">
        <f t="shared" si="24"/>
        <v>54</v>
      </c>
      <c r="F107" s="7" t="str">
        <f t="shared" si="21"/>
        <v>＼ _</v>
      </c>
      <c r="G107" s="7" t="str">
        <f t="shared" si="25"/>
        <v>87</v>
      </c>
      <c r="I107" s="1" t="str">
        <f>DEC2HEX(ROW()-2,2)</f>
        <v>69</v>
      </c>
      <c r="J107" s="13" t="str">
        <f t="shared" si="26"/>
        <v>Insert </v>
      </c>
      <c r="K107" s="26" t="str">
        <f t="shared" si="27"/>
        <v>49</v>
      </c>
      <c r="M107" s="49"/>
    </row>
    <row r="108" spans="1:13" ht="15.75" thickBot="1">
      <c r="A108" s="8" t="s">
        <v>155</v>
      </c>
      <c r="B108" t="s">
        <v>302</v>
      </c>
      <c r="C108" s="24"/>
      <c r="D108" s="22"/>
      <c r="E108" s="12">
        <f t="shared" si="24"/>
        <v>0</v>
      </c>
      <c r="F108" s="7" t="str">
        <f t="shared" si="21"/>
        <v>ひらがな カタカナ</v>
      </c>
      <c r="G108" s="7" t="str">
        <f t="shared" si="25"/>
        <v>88</v>
      </c>
      <c r="I108" s="1" t="str">
        <f>DEC2HEX(ROW()-2,2)</f>
        <v>6A</v>
      </c>
      <c r="J108" s="13" t="str">
        <f t="shared" si="26"/>
        <v>Home </v>
      </c>
      <c r="K108" s="26" t="str">
        <f t="shared" si="27"/>
        <v>4A</v>
      </c>
      <c r="M108" s="49"/>
    </row>
    <row r="109" spans="1:11" ht="14.25" thickBot="1">
      <c r="A109" s="8" t="s">
        <v>151</v>
      </c>
      <c r="B109" t="s">
        <v>303</v>
      </c>
      <c r="C109" s="24" t="s">
        <v>117</v>
      </c>
      <c r="D109" s="22"/>
      <c r="E109" s="12" t="str">
        <f t="shared" si="24"/>
        <v>61</v>
      </c>
      <c r="F109" s="7" t="str">
        <f t="shared" si="21"/>
        <v>￥ ｜</v>
      </c>
      <c r="G109" s="7" t="str">
        <f t="shared" si="25"/>
        <v>89</v>
      </c>
      <c r="I109" s="1" t="str">
        <f>DEC2HEX(ROW()-2,2)</f>
        <v>6B</v>
      </c>
      <c r="J109" s="13" t="str">
        <f t="shared" si="26"/>
        <v>Del</v>
      </c>
      <c r="K109" s="26" t="str">
        <f t="shared" si="27"/>
        <v>4C</v>
      </c>
    </row>
    <row r="110" spans="1:11" ht="14.25" thickBot="1">
      <c r="A110" s="8" t="s">
        <v>46</v>
      </c>
      <c r="B110" t="s">
        <v>304</v>
      </c>
      <c r="C110" s="24"/>
      <c r="D110" s="22"/>
      <c r="E110" s="12">
        <f t="shared" si="24"/>
        <v>0</v>
      </c>
      <c r="F110" s="7" t="str">
        <f t="shared" si="21"/>
        <v>変換</v>
      </c>
      <c r="G110" s="7" t="str">
        <f t="shared" si="25"/>
        <v>8A</v>
      </c>
      <c r="I110" s="1" t="str">
        <f>DEC2HEX(ROW()-2,2)</f>
        <v>6C</v>
      </c>
      <c r="J110" s="13" t="str">
        <f t="shared" si="26"/>
        <v>↑</v>
      </c>
      <c r="K110" s="26" t="str">
        <f t="shared" si="27"/>
        <v>52</v>
      </c>
    </row>
    <row r="111" spans="1:11" ht="14.25" thickBot="1">
      <c r="A111" s="8" t="s">
        <v>47</v>
      </c>
      <c r="B111" t="s">
        <v>305</v>
      </c>
      <c r="C111" s="24"/>
      <c r="D111" s="22"/>
      <c r="E111" s="12">
        <f t="shared" si="24"/>
        <v>0</v>
      </c>
      <c r="F111" s="7" t="str">
        <f t="shared" si="21"/>
        <v>無変換</v>
      </c>
      <c r="G111" s="7" t="str">
        <f t="shared" si="25"/>
        <v>8B</v>
      </c>
      <c r="I111" s="1" t="str">
        <f>DEC2HEX(ROW()-2,2)</f>
        <v>6D</v>
      </c>
      <c r="J111" s="13" t="str">
        <f t="shared" si="26"/>
        <v>←</v>
      </c>
      <c r="K111" s="26" t="str">
        <f t="shared" si="27"/>
        <v>50</v>
      </c>
    </row>
    <row r="112" spans="1:11" ht="14.25" thickBot="1">
      <c r="A112" s="8" t="s">
        <v>48</v>
      </c>
      <c r="B112" t="s">
        <v>234</v>
      </c>
      <c r="C112" s="24"/>
      <c r="D112" s="22"/>
      <c r="E112" s="12">
        <f t="shared" si="24"/>
        <v>0</v>
      </c>
      <c r="F112" s="7" t="str">
        <f t="shared" si="21"/>
        <v>Kanji620 </v>
      </c>
      <c r="G112" s="7" t="str">
        <f t="shared" si="25"/>
        <v>8C</v>
      </c>
      <c r="I112" s="1" t="str">
        <f>DEC2HEX(ROW()-2,2)</f>
        <v>6E</v>
      </c>
      <c r="J112" s="13" t="str">
        <f t="shared" si="26"/>
        <v>T 0</v>
      </c>
      <c r="K112" s="26" t="str">
        <f t="shared" si="27"/>
        <v>62</v>
      </c>
    </row>
    <row r="113" spans="1:11" ht="14.25" thickBot="1">
      <c r="A113" s="8" t="s">
        <v>49</v>
      </c>
      <c r="B113" t="s">
        <v>235</v>
      </c>
      <c r="C113" s="24"/>
      <c r="D113" s="22"/>
      <c r="E113" s="12">
        <f t="shared" si="24"/>
        <v>0</v>
      </c>
      <c r="F113" s="7" t="str">
        <f t="shared" si="21"/>
        <v>Kanji721 </v>
      </c>
      <c r="G113" s="7" t="str">
        <f t="shared" si="25"/>
        <v>8D</v>
      </c>
      <c r="I113" s="1" t="str">
        <f>DEC2HEX(ROW()-2,2)</f>
        <v>6F</v>
      </c>
      <c r="J113" s="13" t="e">
        <f t="shared" si="26"/>
        <v>#N/A</v>
      </c>
      <c r="K113" s="26" t="e">
        <f t="shared" si="27"/>
        <v>#N/A</v>
      </c>
    </row>
    <row r="114" spans="1:11" ht="14.25" thickBot="1">
      <c r="A114" s="8" t="s">
        <v>50</v>
      </c>
      <c r="B114" t="s">
        <v>236</v>
      </c>
      <c r="C114" s="24"/>
      <c r="D114" s="22"/>
      <c r="E114" s="12">
        <f t="shared" si="24"/>
        <v>0</v>
      </c>
      <c r="F114" s="7" t="str">
        <f t="shared" si="21"/>
        <v>Kanji822 </v>
      </c>
      <c r="G114" s="7" t="str">
        <f t="shared" si="25"/>
        <v>8E</v>
      </c>
      <c r="I114" s="1" t="str">
        <f>DEC2HEX(ROW()-2,2)</f>
        <v>70</v>
      </c>
      <c r="J114" s="13" t="e">
        <f t="shared" si="26"/>
        <v>#N/A</v>
      </c>
      <c r="K114" s="26" t="e">
        <f t="shared" si="27"/>
        <v>#N/A</v>
      </c>
    </row>
    <row r="115" spans="1:11" ht="14.25" thickBot="1">
      <c r="A115" s="8" t="s">
        <v>51</v>
      </c>
      <c r="B115" t="s">
        <v>237</v>
      </c>
      <c r="C115" s="24"/>
      <c r="D115" s="22"/>
      <c r="E115" s="12">
        <f t="shared" si="24"/>
        <v>0</v>
      </c>
      <c r="F115" s="7" t="str">
        <f t="shared" si="21"/>
        <v>Kanji22 </v>
      </c>
      <c r="G115" s="7" t="str">
        <f t="shared" si="25"/>
        <v>8F</v>
      </c>
      <c r="I115" s="1" t="str">
        <f>DEC2HEX(ROW()-2,2)</f>
        <v>71</v>
      </c>
      <c r="J115" s="13" t="str">
        <f t="shared" si="26"/>
        <v>PgUp</v>
      </c>
      <c r="K115" s="26" t="str">
        <f t="shared" si="27"/>
        <v>4B</v>
      </c>
    </row>
    <row r="116" spans="1:11" ht="14.25" thickBot="1">
      <c r="A116" s="8" t="s">
        <v>156</v>
      </c>
      <c r="B116" t="s">
        <v>238</v>
      </c>
      <c r="C116" s="24"/>
      <c r="D116" s="22"/>
      <c r="E116" s="12">
        <f t="shared" si="24"/>
        <v>0</v>
      </c>
      <c r="F116" s="7" t="str">
        <f t="shared" si="21"/>
        <v>LANG18 </v>
      </c>
      <c r="G116" s="7" t="str">
        <f t="shared" si="25"/>
        <v>90</v>
      </c>
      <c r="I116" s="1" t="str">
        <f>DEC2HEX(ROW()-2,2)</f>
        <v>72</v>
      </c>
      <c r="J116" s="13" t="str">
        <f t="shared" si="26"/>
        <v>End </v>
      </c>
      <c r="K116" s="26" t="str">
        <f t="shared" si="27"/>
        <v>4D</v>
      </c>
    </row>
    <row r="117" spans="1:11" ht="14.25" thickBot="1">
      <c r="A117" s="8" t="s">
        <v>157</v>
      </c>
      <c r="B117" t="s">
        <v>239</v>
      </c>
      <c r="C117" s="24"/>
      <c r="D117" s="22"/>
      <c r="E117" s="12">
        <f t="shared" si="24"/>
        <v>0</v>
      </c>
      <c r="F117" s="7" t="str">
        <f t="shared" si="21"/>
        <v>LANG28 </v>
      </c>
      <c r="G117" s="7" t="str">
        <f t="shared" si="25"/>
        <v>91</v>
      </c>
      <c r="I117" s="1" t="str">
        <f>DEC2HEX(ROW()-2,2)</f>
        <v>73</v>
      </c>
      <c r="J117" s="13" t="str">
        <f t="shared" si="26"/>
        <v>PgDn </v>
      </c>
      <c r="K117" s="26" t="str">
        <f t="shared" si="27"/>
        <v>4E</v>
      </c>
    </row>
    <row r="118" spans="1:11" ht="14.25" thickBot="1">
      <c r="A118" s="8" t="s">
        <v>158</v>
      </c>
      <c r="B118" t="s">
        <v>240</v>
      </c>
      <c r="C118" s="24"/>
      <c r="D118" s="22"/>
      <c r="E118" s="12">
        <f t="shared" si="24"/>
        <v>0</v>
      </c>
      <c r="F118" s="7" t="str">
        <f t="shared" si="21"/>
        <v>LANG38 </v>
      </c>
      <c r="G118" s="7" t="str">
        <f t="shared" si="25"/>
        <v>92</v>
      </c>
      <c r="I118" s="1" t="str">
        <f>DEC2HEX(ROW()-2,2)</f>
        <v>74</v>
      </c>
      <c r="J118" s="13" t="str">
        <f t="shared" si="26"/>
        <v>↓</v>
      </c>
      <c r="K118" s="26" t="str">
        <f t="shared" si="27"/>
        <v>51</v>
      </c>
    </row>
    <row r="119" spans="1:13" ht="15.75" thickBot="1">
      <c r="A119" s="8" t="s">
        <v>159</v>
      </c>
      <c r="B119" t="s">
        <v>241</v>
      </c>
      <c r="C119" s="24"/>
      <c r="D119" s="22"/>
      <c r="E119" s="12">
        <f t="shared" si="24"/>
        <v>0</v>
      </c>
      <c r="F119" s="7" t="str">
        <f t="shared" si="21"/>
        <v>LANG8 </v>
      </c>
      <c r="G119" s="7" t="str">
        <f t="shared" si="25"/>
        <v>93</v>
      </c>
      <c r="I119" s="1" t="str">
        <f>DEC2HEX(ROW()-2,2)</f>
        <v>75</v>
      </c>
      <c r="J119" s="13" t="str">
        <f t="shared" si="26"/>
        <v>→</v>
      </c>
      <c r="K119" s="26" t="str">
        <f t="shared" si="27"/>
        <v>4F</v>
      </c>
      <c r="M119" s="49"/>
    </row>
    <row r="120" spans="1:11" ht="14.25" thickBot="1">
      <c r="A120" s="8" t="s">
        <v>160</v>
      </c>
      <c r="B120" t="s">
        <v>242</v>
      </c>
      <c r="C120" s="24"/>
      <c r="D120" s="22"/>
      <c r="E120" s="12">
        <f t="shared" si="24"/>
        <v>0</v>
      </c>
      <c r="F120" s="7" t="str">
        <f t="shared" si="21"/>
        <v>LANG58 </v>
      </c>
      <c r="G120" s="7" t="str">
        <f t="shared" si="25"/>
        <v>94</v>
      </c>
      <c r="I120" s="1" t="str">
        <f>DEC2HEX(ROW()-2,2)</f>
        <v>76</v>
      </c>
      <c r="J120" s="13" t="str">
        <f t="shared" si="26"/>
        <v>T .</v>
      </c>
      <c r="K120" s="26" t="str">
        <f t="shared" si="27"/>
        <v>63</v>
      </c>
    </row>
    <row r="121" spans="1:11" ht="14.25" thickBot="1">
      <c r="A121" s="8" t="s">
        <v>161</v>
      </c>
      <c r="B121" t="s">
        <v>243</v>
      </c>
      <c r="C121" s="24"/>
      <c r="D121" s="22"/>
      <c r="E121" s="12">
        <f t="shared" si="24"/>
        <v>0</v>
      </c>
      <c r="F121" s="7" t="str">
        <f t="shared" si="21"/>
        <v>LANG68 </v>
      </c>
      <c r="G121" s="7" t="str">
        <f t="shared" si="25"/>
        <v>95</v>
      </c>
      <c r="I121" s="1" t="str">
        <f>DEC2HEX(ROW()-2,2)</f>
        <v>77</v>
      </c>
      <c r="J121" s="13" t="e">
        <f t="shared" si="26"/>
        <v>#N/A</v>
      </c>
      <c r="K121" s="26" t="e">
        <f t="shared" si="27"/>
        <v>#N/A</v>
      </c>
    </row>
    <row r="122" spans="1:17" ht="14.25" thickBot="1">
      <c r="A122" s="8" t="s">
        <v>162</v>
      </c>
      <c r="B122" t="s">
        <v>244</v>
      </c>
      <c r="C122" s="24"/>
      <c r="D122" s="22"/>
      <c r="E122" s="12">
        <f t="shared" si="24"/>
        <v>0</v>
      </c>
      <c r="F122" s="7" t="str">
        <f t="shared" si="21"/>
        <v>LANG78 </v>
      </c>
      <c r="G122" s="7" t="str">
        <f t="shared" si="25"/>
        <v>96</v>
      </c>
      <c r="I122" s="1" t="str">
        <f>DEC2HEX(ROW()-2,2)</f>
        <v>78</v>
      </c>
      <c r="J122" s="13" t="e">
        <f t="shared" si="26"/>
        <v>#N/A</v>
      </c>
      <c r="K122" s="26" t="e">
        <f t="shared" si="27"/>
        <v>#N/A</v>
      </c>
      <c r="Q122" s="16"/>
    </row>
    <row r="123" spans="1:17" ht="14.25" thickBot="1">
      <c r="A123" s="8" t="s">
        <v>163</v>
      </c>
      <c r="B123" t="s">
        <v>245</v>
      </c>
      <c r="C123" s="24"/>
      <c r="D123" s="22"/>
      <c r="E123" s="12">
        <f t="shared" si="24"/>
        <v>0</v>
      </c>
      <c r="F123" s="7" t="str">
        <f t="shared" si="21"/>
        <v>LANG88 </v>
      </c>
      <c r="G123" s="7" t="str">
        <f t="shared" si="25"/>
        <v>97</v>
      </c>
      <c r="I123" s="1" t="str">
        <f>DEC2HEX(ROW()-2,2)</f>
        <v>79</v>
      </c>
      <c r="J123" s="13" t="e">
        <f t="shared" si="26"/>
        <v>#N/A</v>
      </c>
      <c r="K123" s="26" t="e">
        <f t="shared" si="27"/>
        <v>#N/A</v>
      </c>
      <c r="Q123" s="16"/>
    </row>
    <row r="124" spans="1:17" ht="14.25" thickBot="1">
      <c r="A124" s="8" t="s">
        <v>164</v>
      </c>
      <c r="B124" t="s">
        <v>241</v>
      </c>
      <c r="C124" s="24"/>
      <c r="D124" s="22"/>
      <c r="E124" s="12">
        <f t="shared" si="24"/>
        <v>0</v>
      </c>
      <c r="F124" s="7" t="str">
        <f t="shared" si="21"/>
        <v>LANG8 </v>
      </c>
      <c r="G124" s="7" t="str">
        <f t="shared" si="25"/>
        <v>98</v>
      </c>
      <c r="I124" s="1" t="str">
        <f>DEC2HEX(ROW()-2,2)</f>
        <v>7A</v>
      </c>
      <c r="J124" s="13" t="str">
        <f t="shared" si="26"/>
        <v>CapsLock </v>
      </c>
      <c r="K124" s="26" t="str">
        <f t="shared" si="27"/>
        <v>39</v>
      </c>
      <c r="Q124" s="16"/>
    </row>
    <row r="125" spans="1:17" ht="14.25" thickBot="1">
      <c r="A125" s="8" t="s">
        <v>165</v>
      </c>
      <c r="B125" t="s">
        <v>246</v>
      </c>
      <c r="C125" s="24"/>
      <c r="D125" s="22"/>
      <c r="E125" s="12">
        <f t="shared" si="24"/>
        <v>0</v>
      </c>
      <c r="F125" s="7" t="str">
        <f t="shared" si="21"/>
        <v>AlternateErase7 </v>
      </c>
      <c r="G125" s="7" t="str">
        <f t="shared" si="25"/>
        <v>99</v>
      </c>
      <c r="I125" s="1" t="str">
        <f>DEC2HEX(ROW()-2,2)</f>
        <v>7B</v>
      </c>
      <c r="J125" s="13" t="str">
        <f t="shared" si="26"/>
        <v>L Control </v>
      </c>
      <c r="K125" s="26" t="str">
        <f t="shared" si="27"/>
        <v>E0</v>
      </c>
      <c r="Q125" s="16"/>
    </row>
    <row r="126" spans="1:17" ht="14.25" thickBot="1">
      <c r="A126" s="8" t="s">
        <v>52</v>
      </c>
      <c r="B126" t="s">
        <v>247</v>
      </c>
      <c r="C126" s="24"/>
      <c r="D126" s="22"/>
      <c r="E126" s="12">
        <f t="shared" si="24"/>
        <v>0</v>
      </c>
      <c r="F126" s="7" t="str">
        <f t="shared" si="21"/>
        <v>SysReq/Attenti1 </v>
      </c>
      <c r="G126" s="7" t="str">
        <f t="shared" si="25"/>
        <v>9A</v>
      </c>
      <c r="I126" s="1" t="str">
        <f>DEC2HEX(ROW()-2,2)</f>
        <v>7C</v>
      </c>
      <c r="J126" s="13" t="str">
        <f t="shared" si="26"/>
        <v>L Shift </v>
      </c>
      <c r="K126" s="26" t="str">
        <f t="shared" si="27"/>
        <v>E1</v>
      </c>
      <c r="Q126" s="16"/>
    </row>
    <row r="127" spans="1:17" ht="14.25" thickBot="1">
      <c r="A127" s="8" t="s">
        <v>53</v>
      </c>
      <c r="B127" t="s">
        <v>248</v>
      </c>
      <c r="C127" s="24"/>
      <c r="D127" s="22"/>
      <c r="E127" s="12">
        <f t="shared" si="24"/>
        <v>0</v>
      </c>
      <c r="F127" s="7" t="str">
        <f t="shared" si="21"/>
        <v>Cancel </v>
      </c>
      <c r="G127" s="7" t="str">
        <f t="shared" si="25"/>
        <v>9B</v>
      </c>
      <c r="I127" s="1" t="str">
        <f>DEC2HEX(ROW()-2,2)</f>
        <v>7D</v>
      </c>
      <c r="J127" s="13" t="str">
        <f t="shared" si="26"/>
        <v>L Alt </v>
      </c>
      <c r="K127" s="26" t="str">
        <f t="shared" si="27"/>
        <v>E2</v>
      </c>
      <c r="Q127" s="16"/>
    </row>
    <row r="128" spans="1:17" ht="14.25" thickBot="1">
      <c r="A128" s="8" t="s">
        <v>54</v>
      </c>
      <c r="B128" t="s">
        <v>249</v>
      </c>
      <c r="C128" s="24"/>
      <c r="D128" s="22"/>
      <c r="E128" s="12">
        <f t="shared" si="24"/>
        <v>0</v>
      </c>
      <c r="F128" s="7" t="str">
        <f t="shared" si="21"/>
        <v>Clear </v>
      </c>
      <c r="G128" s="7" t="str">
        <f t="shared" si="25"/>
        <v>9C</v>
      </c>
      <c r="I128" s="1" t="str">
        <f>DEC2HEX(ROW()-2,2)</f>
        <v>7E</v>
      </c>
      <c r="J128" s="13" t="str">
        <f t="shared" si="26"/>
        <v>`~ 半角/全角</v>
      </c>
      <c r="K128" s="26" t="str">
        <f t="shared" si="27"/>
        <v>35</v>
      </c>
      <c r="Q128" s="16"/>
    </row>
    <row r="129" spans="1:17" ht="14.25" thickBot="1">
      <c r="A129" s="8" t="s">
        <v>55</v>
      </c>
      <c r="B129" t="s">
        <v>250</v>
      </c>
      <c r="C129" s="24"/>
      <c r="D129" s="22"/>
      <c r="E129" s="12">
        <f t="shared" si="24"/>
        <v>0</v>
      </c>
      <c r="F129" s="7" t="str">
        <f t="shared" si="21"/>
        <v>Prior </v>
      </c>
      <c r="G129" s="7" t="str">
        <f t="shared" si="25"/>
        <v>9D</v>
      </c>
      <c r="I129" s="1" t="str">
        <f>DEC2HEX(ROW()-2,2)</f>
        <v>7F</v>
      </c>
      <c r="J129" s="13" t="e">
        <f t="shared" si="26"/>
        <v>#N/A</v>
      </c>
      <c r="K129" s="26" t="e">
        <f t="shared" si="27"/>
        <v>#N/A</v>
      </c>
      <c r="Q129" s="16"/>
    </row>
    <row r="130" spans="1:11" ht="14.25" thickBot="1">
      <c r="A130" s="8" t="s">
        <v>56</v>
      </c>
      <c r="B130" t="s">
        <v>251</v>
      </c>
      <c r="C130" s="24"/>
      <c r="D130" s="22"/>
      <c r="E130" s="12">
        <f t="shared" si="24"/>
        <v>0</v>
      </c>
      <c r="F130" s="7" t="str">
        <f aca="true" t="shared" si="28" ref="F130:F144">B130</f>
        <v>Return </v>
      </c>
      <c r="G130" s="7" t="str">
        <f t="shared" si="25"/>
        <v>9E</v>
      </c>
      <c r="I130" s="1" t="str">
        <f>DEC2HEX(ROW()-2,2)</f>
        <v>80</v>
      </c>
      <c r="J130" s="13" t="e">
        <f aca="true" t="shared" si="29" ref="J130:J161">VLOOKUP(I130,E$2:F$200,2,FALSE)</f>
        <v>#N/A</v>
      </c>
      <c r="K130" s="26" t="e">
        <f aca="true" t="shared" si="30" ref="K130:K161">VLOOKUP(I130,E$2:G$200,3,FALSE)</f>
        <v>#N/A</v>
      </c>
    </row>
    <row r="131" spans="1:11" ht="14.25" thickBot="1">
      <c r="A131" s="8" t="s">
        <v>57</v>
      </c>
      <c r="B131" t="s">
        <v>252</v>
      </c>
      <c r="C131" s="24"/>
      <c r="D131" s="22"/>
      <c r="E131" s="12">
        <f aca="true" t="shared" si="31" ref="E131:E144">C131</f>
        <v>0</v>
      </c>
      <c r="F131" s="7" t="str">
        <f t="shared" si="28"/>
        <v>Separator </v>
      </c>
      <c r="G131" s="7" t="str">
        <f aca="true" t="shared" si="32" ref="G131:G144">A131</f>
        <v>9F</v>
      </c>
      <c r="I131" s="1" t="str">
        <f>DEC2HEX(ROW()-2,2)</f>
        <v>81</v>
      </c>
      <c r="J131" s="13" t="e">
        <f t="shared" si="29"/>
        <v>#N/A</v>
      </c>
      <c r="K131" s="26" t="e">
        <f t="shared" si="30"/>
        <v>#N/A</v>
      </c>
    </row>
    <row r="132" spans="1:11" ht="14.25" thickBot="1">
      <c r="A132" s="8" t="s">
        <v>58</v>
      </c>
      <c r="B132" t="s">
        <v>253</v>
      </c>
      <c r="C132" s="24"/>
      <c r="D132" s="22"/>
      <c r="E132" s="12">
        <f t="shared" si="31"/>
        <v>0</v>
      </c>
      <c r="F132" s="7" t="str">
        <f t="shared" si="28"/>
        <v>Out </v>
      </c>
      <c r="G132" s="7" t="str">
        <f t="shared" si="32"/>
        <v>A0</v>
      </c>
      <c r="I132" s="1" t="str">
        <f>DEC2HEX(ROW()-2,2)</f>
        <v>82</v>
      </c>
      <c r="J132" s="13" t="e">
        <f t="shared" si="29"/>
        <v>#N/A</v>
      </c>
      <c r="K132" s="26" t="e">
        <f t="shared" si="30"/>
        <v>#N/A</v>
      </c>
    </row>
    <row r="133" spans="1:11" ht="14.25" thickBot="1">
      <c r="A133" s="8" t="s">
        <v>59</v>
      </c>
      <c r="B133" t="s">
        <v>254</v>
      </c>
      <c r="C133" s="24"/>
      <c r="D133" s="22"/>
      <c r="E133" s="12">
        <f t="shared" si="31"/>
        <v>0</v>
      </c>
      <c r="F133" s="7" t="str">
        <f t="shared" si="28"/>
        <v>Oper </v>
      </c>
      <c r="G133" s="7" t="str">
        <f t="shared" si="32"/>
        <v>A1</v>
      </c>
      <c r="I133" s="1" t="str">
        <f>DEC2HEX(ROW()-2,2)</f>
        <v>83</v>
      </c>
      <c r="J133" s="13" t="e">
        <f t="shared" si="29"/>
        <v>#N/A</v>
      </c>
      <c r="K133" s="26" t="e">
        <f t="shared" si="30"/>
        <v>#N/A</v>
      </c>
    </row>
    <row r="134" spans="1:11" ht="14.25" thickBot="1">
      <c r="A134" s="8" t="s">
        <v>60</v>
      </c>
      <c r="B134" t="s">
        <v>255</v>
      </c>
      <c r="C134" s="24"/>
      <c r="D134" s="22"/>
      <c r="E134" s="12">
        <f t="shared" si="31"/>
        <v>0</v>
      </c>
      <c r="F134" s="7" t="str">
        <f t="shared" si="28"/>
        <v>Clear/Again </v>
      </c>
      <c r="G134" s="7" t="str">
        <f t="shared" si="32"/>
        <v>A2</v>
      </c>
      <c r="I134" s="1" t="str">
        <f>DEC2HEX(ROW()-2,2)</f>
        <v>84</v>
      </c>
      <c r="J134" s="13" t="e">
        <f t="shared" si="29"/>
        <v>#N/A</v>
      </c>
      <c r="K134" s="26" t="e">
        <f t="shared" si="30"/>
        <v>#N/A</v>
      </c>
    </row>
    <row r="135" spans="1:11" ht="14.25" thickBot="1">
      <c r="A135" s="8" t="s">
        <v>61</v>
      </c>
      <c r="B135" t="s">
        <v>256</v>
      </c>
      <c r="C135" s="24"/>
      <c r="D135" s="22"/>
      <c r="E135" s="12">
        <f t="shared" si="31"/>
        <v>0</v>
      </c>
      <c r="F135" s="7" t="str">
        <f t="shared" si="28"/>
        <v>CrSel/Props </v>
      </c>
      <c r="G135" s="7" t="str">
        <f t="shared" si="32"/>
        <v>A3</v>
      </c>
      <c r="I135" s="1" t="str">
        <f>DEC2HEX(ROW()-2,2)</f>
        <v>85</v>
      </c>
      <c r="J135" s="13" t="e">
        <f t="shared" si="29"/>
        <v>#N/A</v>
      </c>
      <c r="K135" s="26" t="e">
        <f t="shared" si="30"/>
        <v>#N/A</v>
      </c>
    </row>
    <row r="136" spans="1:11" ht="14.25" thickBot="1">
      <c r="A136" s="8" t="s">
        <v>62</v>
      </c>
      <c r="B136" t="s">
        <v>257</v>
      </c>
      <c r="C136" s="24"/>
      <c r="D136" s="22"/>
      <c r="E136" s="12">
        <f t="shared" si="31"/>
        <v>0</v>
      </c>
      <c r="F136" s="7" t="str">
        <f t="shared" si="28"/>
        <v>ExSel </v>
      </c>
      <c r="G136" s="7" t="str">
        <f t="shared" si="32"/>
        <v>A4</v>
      </c>
      <c r="I136" s="1" t="str">
        <f>DEC2HEX(ROW()-2,2)</f>
        <v>86</v>
      </c>
      <c r="J136" s="13" t="e">
        <f t="shared" si="29"/>
        <v>#N/A</v>
      </c>
      <c r="K136" s="26" t="e">
        <f t="shared" si="30"/>
        <v>#N/A</v>
      </c>
    </row>
    <row r="137" spans="1:11" ht="14.25" thickBot="1">
      <c r="A137" s="8" t="s">
        <v>63</v>
      </c>
      <c r="B137" t="s">
        <v>306</v>
      </c>
      <c r="C137" s="24" t="s">
        <v>42</v>
      </c>
      <c r="D137" s="22"/>
      <c r="E137" s="12" t="str">
        <f t="shared" si="31"/>
        <v>7B</v>
      </c>
      <c r="F137" s="7" t="str">
        <f t="shared" si="28"/>
        <v>L Control </v>
      </c>
      <c r="G137" s="7" t="str">
        <f t="shared" si="32"/>
        <v>E0</v>
      </c>
      <c r="I137" s="1" t="str">
        <f>DEC2HEX(ROW()-2,2)</f>
        <v>87</v>
      </c>
      <c r="J137" s="13" t="e">
        <f t="shared" si="29"/>
        <v>#N/A</v>
      </c>
      <c r="K137" s="26" t="e">
        <f t="shared" si="30"/>
        <v>#N/A</v>
      </c>
    </row>
    <row r="138" spans="1:11" ht="14.25" thickBot="1">
      <c r="A138" s="8" t="s">
        <v>64</v>
      </c>
      <c r="B138" t="s">
        <v>307</v>
      </c>
      <c r="C138" s="24" t="s">
        <v>43</v>
      </c>
      <c r="D138" s="22"/>
      <c r="E138" s="12" t="str">
        <f t="shared" si="31"/>
        <v>7C</v>
      </c>
      <c r="F138" s="7" t="str">
        <f t="shared" si="28"/>
        <v>L Shift </v>
      </c>
      <c r="G138" s="7" t="str">
        <f t="shared" si="32"/>
        <v>E1</v>
      </c>
      <c r="I138" s="1" t="str">
        <f>DEC2HEX(ROW()-2,2)</f>
        <v>88</v>
      </c>
      <c r="J138" s="13" t="e">
        <f t="shared" si="29"/>
        <v>#N/A</v>
      </c>
      <c r="K138" s="26" t="e">
        <f t="shared" si="30"/>
        <v>#N/A</v>
      </c>
    </row>
    <row r="139" spans="1:15" ht="15.75" thickBot="1">
      <c r="A139" s="8" t="s">
        <v>65</v>
      </c>
      <c r="B139" t="s">
        <v>308</v>
      </c>
      <c r="C139" s="24" t="s">
        <v>44</v>
      </c>
      <c r="D139" s="22"/>
      <c r="E139" s="12" t="str">
        <f t="shared" si="31"/>
        <v>7D</v>
      </c>
      <c r="F139" s="7" t="str">
        <f t="shared" si="28"/>
        <v>L Alt </v>
      </c>
      <c r="G139" s="7" t="str">
        <f t="shared" si="32"/>
        <v>E2</v>
      </c>
      <c r="I139" s="1" t="str">
        <f>DEC2HEX(ROW()-2,2)</f>
        <v>89</v>
      </c>
      <c r="J139" s="13" t="e">
        <f t="shared" si="29"/>
        <v>#N/A</v>
      </c>
      <c r="K139" s="26" t="e">
        <f t="shared" si="30"/>
        <v>#N/A</v>
      </c>
      <c r="O139" s="49" t="str">
        <f>"0x"&amp;AZ47&amp;",0x"&amp;AZ48&amp;",0x"&amp;AZ49&amp;",0x"&amp;AZ50&amp;",0x"&amp;AZ51&amp;",0x"&amp;AZ52&amp;",0x"&amp;AZ53&amp;",0x"&amp;AZ54&amp;" ,0x"&amp;BA47&amp;",0x"&amp;BA48&amp;",0x"&amp;BA49&amp;",0x"&amp;BA50&amp;",0x"&amp;BA51&amp;",0x"&amp;BA52&amp;",0x"&amp;BA53&amp;",0x"&amp;BA54</f>
        <v>0x255,0x160,0x0,0x1,0x,0x,0x,0x ,0x255,0x255,0x255,0x255,0x2202,0x,0x,0x:1000F00000000000FFA000010000FFFFFFFFFFFF66</v>
      </c>
    </row>
    <row r="140" spans="1:15" ht="15.75" thickBot="1">
      <c r="A140" s="8" t="s">
        <v>66</v>
      </c>
      <c r="B140" t="s">
        <v>261</v>
      </c>
      <c r="C140" s="24"/>
      <c r="D140" s="22"/>
      <c r="E140" s="12">
        <f t="shared" si="31"/>
        <v>0</v>
      </c>
      <c r="F140" s="7" t="str">
        <f t="shared" si="28"/>
        <v>Left GUI / Windows</v>
      </c>
      <c r="G140" s="7" t="str">
        <f t="shared" si="32"/>
        <v>E3</v>
      </c>
      <c r="I140" s="1" t="str">
        <f>DEC2HEX(ROW()-2,2)</f>
        <v>8A</v>
      </c>
      <c r="J140" s="13" t="e">
        <f t="shared" si="29"/>
        <v>#N/A</v>
      </c>
      <c r="K140" s="26" t="e">
        <f t="shared" si="30"/>
        <v>#N/A</v>
      </c>
      <c r="O140" s="49"/>
    </row>
    <row r="141" spans="1:11" ht="14.25" thickBot="1">
      <c r="A141" s="8" t="s">
        <v>67</v>
      </c>
      <c r="B141" t="s">
        <v>258</v>
      </c>
      <c r="C141" s="24"/>
      <c r="D141" s="22"/>
      <c r="E141" s="12">
        <f t="shared" si="31"/>
        <v>0</v>
      </c>
      <c r="F141" s="7" t="str">
        <f t="shared" si="28"/>
        <v>RightControl </v>
      </c>
      <c r="G141" s="7" t="str">
        <f t="shared" si="32"/>
        <v>E4</v>
      </c>
      <c r="I141" s="1" t="str">
        <f>DEC2HEX(ROW()-2,2)</f>
        <v>8B</v>
      </c>
      <c r="J141" s="13" t="e">
        <f t="shared" si="29"/>
        <v>#N/A</v>
      </c>
      <c r="K141" s="26" t="e">
        <f t="shared" si="30"/>
        <v>#N/A</v>
      </c>
    </row>
    <row r="142" spans="1:11" ht="14.25" thickBot="1">
      <c r="A142" s="8" t="s">
        <v>68</v>
      </c>
      <c r="B142" t="s">
        <v>259</v>
      </c>
      <c r="C142" s="24"/>
      <c r="D142" s="22"/>
      <c r="E142" s="12">
        <f t="shared" si="31"/>
        <v>0</v>
      </c>
      <c r="F142" s="7" t="str">
        <f t="shared" si="28"/>
        <v>RightShift </v>
      </c>
      <c r="G142" s="7" t="str">
        <f t="shared" si="32"/>
        <v>E5</v>
      </c>
      <c r="I142" s="1" t="str">
        <f>DEC2HEX(ROW()-2,2)</f>
        <v>8C</v>
      </c>
      <c r="J142" s="13" t="e">
        <f t="shared" si="29"/>
        <v>#N/A</v>
      </c>
      <c r="K142" s="26" t="e">
        <f t="shared" si="30"/>
        <v>#N/A</v>
      </c>
    </row>
    <row r="143" spans="1:11" ht="14.25" thickBot="1">
      <c r="A143" s="8" t="s">
        <v>69</v>
      </c>
      <c r="B143" t="s">
        <v>260</v>
      </c>
      <c r="C143" s="24"/>
      <c r="D143" s="22"/>
      <c r="E143" s="12">
        <f t="shared" si="31"/>
        <v>0</v>
      </c>
      <c r="F143" s="7" t="str">
        <f t="shared" si="28"/>
        <v>RightAlt </v>
      </c>
      <c r="G143" s="7" t="str">
        <f t="shared" si="32"/>
        <v>E6</v>
      </c>
      <c r="I143" s="1" t="str">
        <f>DEC2HEX(ROW()-2,2)</f>
        <v>8D</v>
      </c>
      <c r="J143" s="13" t="e">
        <f t="shared" si="29"/>
        <v>#N/A</v>
      </c>
      <c r="K143" s="26" t="e">
        <f t="shared" si="30"/>
        <v>#N/A</v>
      </c>
    </row>
    <row r="144" spans="1:15" ht="15.75" thickBot="1">
      <c r="A144" s="8" t="s">
        <v>70</v>
      </c>
      <c r="B144" t="s">
        <v>262</v>
      </c>
      <c r="C144" s="24"/>
      <c r="D144" s="22"/>
      <c r="E144" s="12">
        <f t="shared" si="31"/>
        <v>0</v>
      </c>
      <c r="F144" s="7" t="str">
        <f t="shared" si="28"/>
        <v>Right GUI / Windows</v>
      </c>
      <c r="G144" s="7" t="str">
        <f t="shared" si="32"/>
        <v>E7</v>
      </c>
      <c r="I144" s="1" t="str">
        <f>DEC2HEX(ROW()-2,2)</f>
        <v>8E</v>
      </c>
      <c r="J144" s="13" t="e">
        <f t="shared" si="29"/>
        <v>#N/A</v>
      </c>
      <c r="K144" s="26" t="e">
        <f t="shared" si="30"/>
        <v>#N/A</v>
      </c>
      <c r="O144" s="49"/>
    </row>
    <row r="145" spans="9:11" ht="13.5">
      <c r="I145" s="1" t="str">
        <f>DEC2HEX(ROW()-2,2)</f>
        <v>8F</v>
      </c>
      <c r="J145" s="13" t="e">
        <f t="shared" si="29"/>
        <v>#N/A</v>
      </c>
      <c r="K145" s="26" t="e">
        <f t="shared" si="30"/>
        <v>#N/A</v>
      </c>
    </row>
    <row r="146" spans="9:11" ht="13.5">
      <c r="I146" s="1" t="str">
        <f>DEC2HEX(ROW()-2,2)</f>
        <v>90</v>
      </c>
      <c r="J146" s="13" t="e">
        <f t="shared" si="29"/>
        <v>#N/A</v>
      </c>
      <c r="K146" s="26" t="e">
        <f t="shared" si="30"/>
        <v>#N/A</v>
      </c>
    </row>
    <row r="147" spans="9:11" ht="13.5">
      <c r="I147" s="1" t="str">
        <f>DEC2HEX(ROW()-2,2)</f>
        <v>91</v>
      </c>
      <c r="J147" s="13" t="e">
        <f t="shared" si="29"/>
        <v>#N/A</v>
      </c>
      <c r="K147" s="26" t="e">
        <f t="shared" si="30"/>
        <v>#N/A</v>
      </c>
    </row>
    <row r="148" spans="9:11" ht="13.5">
      <c r="I148" s="1" t="str">
        <f>DEC2HEX(ROW()-2,2)</f>
        <v>92</v>
      </c>
      <c r="J148" s="13" t="e">
        <f t="shared" si="29"/>
        <v>#N/A</v>
      </c>
      <c r="K148" s="26" t="e">
        <f t="shared" si="30"/>
        <v>#N/A</v>
      </c>
    </row>
    <row r="149" spans="9:11" ht="13.5">
      <c r="I149" s="1" t="str">
        <f>DEC2HEX(ROW()-2,2)</f>
        <v>93</v>
      </c>
      <c r="J149" s="13" t="e">
        <f t="shared" si="29"/>
        <v>#N/A</v>
      </c>
      <c r="K149" s="26" t="e">
        <f t="shared" si="30"/>
        <v>#N/A</v>
      </c>
    </row>
    <row r="150" spans="9:11" ht="13.5">
      <c r="I150" s="1" t="str">
        <f>DEC2HEX(ROW()-2,2)</f>
        <v>94</v>
      </c>
      <c r="J150" s="13" t="e">
        <f t="shared" si="29"/>
        <v>#N/A</v>
      </c>
      <c r="K150" s="26" t="e">
        <f t="shared" si="30"/>
        <v>#N/A</v>
      </c>
    </row>
    <row r="151" spans="9:11" ht="13.5">
      <c r="I151" s="1" t="str">
        <f>DEC2HEX(ROW()-2,2)</f>
        <v>95</v>
      </c>
      <c r="J151" s="13" t="e">
        <f t="shared" si="29"/>
        <v>#N/A</v>
      </c>
      <c r="K151" s="26" t="e">
        <f t="shared" si="30"/>
        <v>#N/A</v>
      </c>
    </row>
    <row r="152" spans="9:11" ht="13.5">
      <c r="I152" s="1" t="str">
        <f>DEC2HEX(ROW()-2,2)</f>
        <v>96</v>
      </c>
      <c r="J152" s="13" t="e">
        <f t="shared" si="29"/>
        <v>#N/A</v>
      </c>
      <c r="K152" s="26" t="e">
        <f t="shared" si="30"/>
        <v>#N/A</v>
      </c>
    </row>
    <row r="153" spans="9:11" ht="13.5">
      <c r="I153" s="1" t="str">
        <f>DEC2HEX(ROW()-2,2)</f>
        <v>97</v>
      </c>
      <c r="J153" s="13" t="e">
        <f t="shared" si="29"/>
        <v>#N/A</v>
      </c>
      <c r="K153" s="26" t="e">
        <f t="shared" si="30"/>
        <v>#N/A</v>
      </c>
    </row>
    <row r="154" spans="9:11" ht="13.5">
      <c r="I154" s="1" t="str">
        <f>DEC2HEX(ROW()-2,2)</f>
        <v>98</v>
      </c>
      <c r="J154" s="13" t="e">
        <f t="shared" si="29"/>
        <v>#N/A</v>
      </c>
      <c r="K154" s="26" t="e">
        <f t="shared" si="30"/>
        <v>#N/A</v>
      </c>
    </row>
    <row r="155" spans="9:11" ht="13.5">
      <c r="I155" s="1" t="str">
        <f>DEC2HEX(ROW()-2,2)</f>
        <v>99</v>
      </c>
      <c r="J155" s="13" t="e">
        <f t="shared" si="29"/>
        <v>#N/A</v>
      </c>
      <c r="K155" s="26" t="e">
        <f t="shared" si="30"/>
        <v>#N/A</v>
      </c>
    </row>
    <row r="156" spans="9:11" ht="13.5">
      <c r="I156" s="1" t="str">
        <f>DEC2HEX(ROW()-2,2)</f>
        <v>9A</v>
      </c>
      <c r="J156" s="13" t="e">
        <f t="shared" si="29"/>
        <v>#N/A</v>
      </c>
      <c r="K156" s="26" t="e">
        <f t="shared" si="30"/>
        <v>#N/A</v>
      </c>
    </row>
    <row r="157" spans="9:11" ht="13.5">
      <c r="I157" s="1" t="str">
        <f>DEC2HEX(ROW()-2,2)</f>
        <v>9B</v>
      </c>
      <c r="J157" s="13" t="e">
        <f t="shared" si="29"/>
        <v>#N/A</v>
      </c>
      <c r="K157" s="26" t="e">
        <f t="shared" si="30"/>
        <v>#N/A</v>
      </c>
    </row>
    <row r="158" spans="9:11" ht="13.5">
      <c r="I158" s="1" t="str">
        <f>DEC2HEX(ROW()-2,2)</f>
        <v>9C</v>
      </c>
      <c r="J158" s="13" t="e">
        <f t="shared" si="29"/>
        <v>#N/A</v>
      </c>
      <c r="K158" s="26" t="e">
        <f t="shared" si="30"/>
        <v>#N/A</v>
      </c>
    </row>
    <row r="159" spans="9:11" ht="13.5">
      <c r="I159" s="1" t="str">
        <f>DEC2HEX(ROW()-2,2)</f>
        <v>9D</v>
      </c>
      <c r="J159" s="13" t="e">
        <f t="shared" si="29"/>
        <v>#N/A</v>
      </c>
      <c r="K159" s="26" t="e">
        <f t="shared" si="30"/>
        <v>#N/A</v>
      </c>
    </row>
    <row r="160" spans="9:21" ht="13.5">
      <c r="I160" s="1" t="str">
        <f>DEC2HEX(ROW()-2,2)</f>
        <v>9E</v>
      </c>
      <c r="J160" s="13" t="e">
        <f t="shared" si="29"/>
        <v>#N/A</v>
      </c>
      <c r="K160" s="26" t="e">
        <f t="shared" si="30"/>
        <v>#N/A</v>
      </c>
      <c r="T160" s="15"/>
      <c r="U160" s="18"/>
    </row>
    <row r="161" spans="9:21" ht="13.5">
      <c r="I161" s="1" t="str">
        <f>DEC2HEX(ROW()-2,2)</f>
        <v>9F</v>
      </c>
      <c r="J161" s="13" t="e">
        <f t="shared" si="29"/>
        <v>#N/A</v>
      </c>
      <c r="K161" s="26" t="e">
        <f t="shared" si="30"/>
        <v>#N/A</v>
      </c>
      <c r="T161" s="15"/>
      <c r="U161" s="18"/>
    </row>
    <row r="162" spans="9:21" ht="13.5">
      <c r="I162"/>
      <c r="J162"/>
      <c r="K162"/>
      <c r="T162" s="15"/>
      <c r="U162" s="18"/>
    </row>
    <row r="163" spans="9:21" ht="13.5">
      <c r="I163"/>
      <c r="J163"/>
      <c r="K163"/>
      <c r="T163" s="15"/>
      <c r="U163" s="18"/>
    </row>
    <row r="164" spans="9:21" ht="13.5">
      <c r="I164"/>
      <c r="J164"/>
      <c r="K164"/>
      <c r="T164" s="15"/>
      <c r="U164" s="18"/>
    </row>
    <row r="165" spans="9:21" ht="13.5">
      <c r="I165"/>
      <c r="J165"/>
      <c r="K165"/>
      <c r="T165" s="15"/>
      <c r="U165" s="18"/>
    </row>
    <row r="166" spans="9:11" ht="13.5">
      <c r="I166"/>
      <c r="J166"/>
      <c r="K166"/>
    </row>
    <row r="167" spans="9:11" ht="13.5">
      <c r="I167"/>
      <c r="J167"/>
      <c r="K167"/>
    </row>
    <row r="168" spans="9:11" ht="13.5">
      <c r="I168"/>
      <c r="J168"/>
      <c r="K168"/>
    </row>
    <row r="169" spans="9:11" ht="13.5">
      <c r="I169"/>
      <c r="J169"/>
      <c r="K169"/>
    </row>
    <row r="170" spans="9:11" ht="13.5">
      <c r="I170"/>
      <c r="J170"/>
      <c r="K170"/>
    </row>
    <row r="171" spans="9:11" ht="13.5">
      <c r="I171"/>
      <c r="J171"/>
      <c r="K171"/>
    </row>
    <row r="172" spans="9:11" ht="13.5">
      <c r="I172"/>
      <c r="J172"/>
      <c r="K172"/>
    </row>
    <row r="173" spans="9:11" ht="13.5">
      <c r="I173"/>
      <c r="J173"/>
      <c r="K173"/>
    </row>
    <row r="174" spans="9:11" ht="13.5">
      <c r="I174"/>
      <c r="J174"/>
      <c r="K174"/>
    </row>
    <row r="175" spans="9:11" ht="13.5">
      <c r="I175"/>
      <c r="J175"/>
      <c r="K175"/>
    </row>
    <row r="176" spans="9:11" ht="13.5">
      <c r="I176"/>
      <c r="J176"/>
      <c r="K176"/>
    </row>
    <row r="177" spans="9:11" ht="13.5">
      <c r="I177"/>
      <c r="J177"/>
      <c r="K177"/>
    </row>
    <row r="178" spans="9:11" ht="13.5">
      <c r="I178"/>
      <c r="J178"/>
      <c r="K178"/>
    </row>
    <row r="179" spans="9:11" ht="13.5">
      <c r="I179"/>
      <c r="J179"/>
      <c r="K179"/>
    </row>
    <row r="180" spans="9:11" ht="13.5">
      <c r="I180"/>
      <c r="J180"/>
      <c r="K180"/>
    </row>
    <row r="181" spans="9:11" ht="13.5">
      <c r="I181"/>
      <c r="J181"/>
      <c r="K181"/>
    </row>
    <row r="182" spans="9:11" ht="13.5">
      <c r="I182"/>
      <c r="J182"/>
      <c r="K182"/>
    </row>
    <row r="183" spans="9:11" ht="13.5">
      <c r="I183"/>
      <c r="J183"/>
      <c r="K183"/>
    </row>
    <row r="184" spans="9:11" ht="13.5">
      <c r="I184"/>
      <c r="J184"/>
      <c r="K184"/>
    </row>
    <row r="185" spans="9:11" ht="13.5">
      <c r="I185"/>
      <c r="J185"/>
      <c r="K185"/>
    </row>
    <row r="186" spans="9:11" ht="13.5">
      <c r="I186"/>
      <c r="J186"/>
      <c r="K186"/>
    </row>
    <row r="187" spans="9:11" ht="13.5">
      <c r="I187"/>
      <c r="J187"/>
      <c r="K187"/>
    </row>
  </sheetData>
  <mergeCells count="16">
    <mergeCell ref="AH54:AH71"/>
    <mergeCell ref="AF54:AF71"/>
    <mergeCell ref="BA54:BA71"/>
    <mergeCell ref="AT54:AT71"/>
    <mergeCell ref="AV54:AV71"/>
    <mergeCell ref="AY54:AY71"/>
    <mergeCell ref="AD54:AD71"/>
    <mergeCell ref="AR54:AR71"/>
    <mergeCell ref="T54:T71"/>
    <mergeCell ref="AJ54:AJ71"/>
    <mergeCell ref="AL54:AL71"/>
    <mergeCell ref="AP54:AP71"/>
    <mergeCell ref="AB54:AB71"/>
    <mergeCell ref="Z54:Z71"/>
    <mergeCell ref="X54:X71"/>
    <mergeCell ref="V54:V7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7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9.125" style="8" customWidth="1"/>
    <col min="2" max="2" width="17.75390625" style="0" customWidth="1"/>
    <col min="3" max="3" width="7.75390625" style="2" customWidth="1"/>
    <col min="4" max="4" width="7.625" style="2" customWidth="1"/>
    <col min="5" max="5" width="4.125" style="12" customWidth="1"/>
    <col min="6" max="6" width="4.375" style="7" customWidth="1"/>
    <col min="7" max="7" width="4.75390625" style="7" customWidth="1"/>
    <col min="8" max="8" width="2.50390625" style="8" customWidth="1"/>
    <col min="9" max="9" width="7.75390625" style="4" customWidth="1"/>
    <col min="10" max="10" width="8.375" style="13" bestFit="1" customWidth="1"/>
    <col min="11" max="11" width="9.375" style="13" customWidth="1"/>
    <col min="12" max="12" width="3.625" style="2" customWidth="1"/>
    <col min="13" max="13" width="5.50390625" style="0" customWidth="1"/>
    <col min="14" max="14" width="10.25390625" style="0" customWidth="1"/>
    <col min="15" max="15" width="5.50390625" style="0" customWidth="1"/>
    <col min="16" max="16" width="11.125" style="0" customWidth="1"/>
    <col min="17" max="17" width="3.625" style="14" customWidth="1"/>
    <col min="18" max="18" width="3.875" style="14" customWidth="1"/>
    <col min="19" max="34" width="4.00390625" style="14" customWidth="1"/>
    <col min="35" max="38" width="4.50390625" style="14" customWidth="1"/>
    <col min="39" max="39" width="3.25390625" style="14" customWidth="1"/>
    <col min="40" max="40" width="3.125" style="14" customWidth="1"/>
    <col min="41" max="43" width="4.625" style="0" customWidth="1"/>
    <col min="44" max="44" width="4.625" style="14" customWidth="1"/>
    <col min="45" max="48" width="4.625" style="0" customWidth="1"/>
    <col min="49" max="49" width="3.50390625" style="0" customWidth="1"/>
    <col min="50" max="53" width="4.75390625" style="0" customWidth="1"/>
  </cols>
  <sheetData>
    <row r="1" spans="1:16" ht="28.5" thickBot="1">
      <c r="A1" s="11" t="s">
        <v>347</v>
      </c>
      <c r="B1" t="s">
        <v>348</v>
      </c>
      <c r="C1" s="23" t="s">
        <v>349</v>
      </c>
      <c r="D1" s="21" t="s">
        <v>350</v>
      </c>
      <c r="E1" s="12" t="s">
        <v>349</v>
      </c>
      <c r="F1" s="7" t="str">
        <f aca="true" t="shared" si="0" ref="F1:F32">B1</f>
        <v>Key</v>
      </c>
      <c r="G1" s="7" t="s">
        <v>351</v>
      </c>
      <c r="H1" s="8" t="s">
        <v>352</v>
      </c>
      <c r="I1" s="6" t="s">
        <v>353</v>
      </c>
      <c r="J1" s="13" t="s">
        <v>348</v>
      </c>
      <c r="K1" s="25" t="s">
        <v>347</v>
      </c>
      <c r="M1" s="29" t="s">
        <v>318</v>
      </c>
      <c r="N1" s="30"/>
      <c r="O1" s="31" t="s">
        <v>319</v>
      </c>
      <c r="P1" s="32"/>
    </row>
    <row r="2" spans="1:44" s="46" customFormat="1" ht="14.25" thickBot="1">
      <c r="A2" s="9" t="s">
        <v>79</v>
      </c>
      <c r="B2" s="46" t="s">
        <v>166</v>
      </c>
      <c r="C2" s="24" t="s">
        <v>122</v>
      </c>
      <c r="D2" s="22"/>
      <c r="E2" s="12" t="str">
        <f aca="true" t="shared" si="1" ref="E2:E33">C2</f>
        <v>45</v>
      </c>
      <c r="F2" s="7" t="str">
        <f t="shared" si="0"/>
        <v>A </v>
      </c>
      <c r="G2" s="7" t="str">
        <f aca="true" t="shared" si="2" ref="G2:G33">A2</f>
        <v>04</v>
      </c>
      <c r="H2" s="8"/>
      <c r="I2" s="1" t="str">
        <f>DEC2HEX(ROW()-2,2)</f>
        <v>00</v>
      </c>
      <c r="J2" s="13" t="e">
        <f aca="true" t="shared" si="3" ref="J2:J33">VLOOKUP(I2,E$2:F$200,2,FALSE)</f>
        <v>#N/A</v>
      </c>
      <c r="K2" s="26" t="e">
        <f aca="true" t="shared" si="4" ref="K2:K33">VLOOKUP(I2,E$2:G$200,3,FALSE)</f>
        <v>#N/A</v>
      </c>
      <c r="L2" s="2"/>
      <c r="M2" s="28" t="s">
        <v>17</v>
      </c>
      <c r="N2" s="33" t="str">
        <f aca="true" t="shared" si="5" ref="N2:N33">VLOOKUP(M2,$A$2:$B$200,2,FALSE)</f>
        <v>[{ @`</v>
      </c>
      <c r="O2" s="28" t="s">
        <v>131</v>
      </c>
      <c r="P2" s="34" t="str">
        <f aca="true" t="shared" si="6" ref="P2:P33">VLOOKUP(O2,$A$2:$B$200,2,FALSE)</f>
        <v>↑</v>
      </c>
      <c r="Q2" s="14"/>
      <c r="R2" s="47"/>
      <c r="S2" s="47">
        <v>0</v>
      </c>
      <c r="T2" s="47">
        <v>1</v>
      </c>
      <c r="U2" s="47">
        <v>2</v>
      </c>
      <c r="V2" s="47">
        <v>3</v>
      </c>
      <c r="W2" s="47">
        <v>4</v>
      </c>
      <c r="X2" s="47">
        <v>5</v>
      </c>
      <c r="Y2" s="47">
        <v>6</v>
      </c>
      <c r="Z2" s="47">
        <v>7</v>
      </c>
      <c r="AA2" s="47">
        <v>8</v>
      </c>
      <c r="AB2" s="47">
        <v>9</v>
      </c>
      <c r="AC2" s="47">
        <v>10</v>
      </c>
      <c r="AD2" s="47">
        <v>11</v>
      </c>
      <c r="AE2" s="47">
        <v>12</v>
      </c>
      <c r="AF2" s="47">
        <v>13</v>
      </c>
      <c r="AG2" s="47">
        <v>14</v>
      </c>
      <c r="AH2" s="47">
        <v>15</v>
      </c>
      <c r="AI2" s="47">
        <v>16</v>
      </c>
      <c r="AJ2" s="47">
        <v>17</v>
      </c>
      <c r="AK2" s="47">
        <v>18</v>
      </c>
      <c r="AL2" s="47">
        <v>19</v>
      </c>
      <c r="AM2" s="47"/>
      <c r="AN2" s="47"/>
      <c r="AR2" s="47"/>
    </row>
    <row r="3" spans="1:38" ht="14.25" thickBot="1">
      <c r="A3" s="8" t="s">
        <v>80</v>
      </c>
      <c r="B3" t="s">
        <v>167</v>
      </c>
      <c r="C3" s="24" t="s">
        <v>98</v>
      </c>
      <c r="D3" s="22"/>
      <c r="E3" s="12" t="str">
        <f t="shared" si="1"/>
        <v>24</v>
      </c>
      <c r="F3" s="7" t="str">
        <f t="shared" si="0"/>
        <v>B </v>
      </c>
      <c r="G3" s="7" t="str">
        <f t="shared" si="2"/>
        <v>05</v>
      </c>
      <c r="I3" s="1" t="str">
        <f>DEC2HEX(ROW()-2,2)</f>
        <v>01</v>
      </c>
      <c r="J3" s="13" t="e">
        <f t="shared" si="3"/>
        <v>#N/A</v>
      </c>
      <c r="K3" s="26" t="e">
        <f t="shared" si="4"/>
        <v>#N/A</v>
      </c>
      <c r="M3" s="28" t="s">
        <v>107</v>
      </c>
      <c r="N3" s="33" t="str">
        <f t="shared" si="5"/>
        <v>‘ “ : *</v>
      </c>
      <c r="O3" s="28" t="s">
        <v>29</v>
      </c>
      <c r="P3" s="34" t="str">
        <f t="shared" si="6"/>
        <v>→</v>
      </c>
      <c r="R3" s="14">
        <v>0</v>
      </c>
      <c r="S3" s="14">
        <f aca="true" t="shared" si="7" ref="S3:AB10">IF(ISERROR(INDEX($J$2:$K$200,S$2*8+1+$R3,1))=TRUE,"",INDEX($J$2:$K$200,S$2*8+1+$R3,1))</f>
      </c>
      <c r="T3" s="14" t="str">
        <f t="shared" si="7"/>
        <v>ESC</v>
      </c>
      <c r="U3" s="14">
        <f t="shared" si="7"/>
      </c>
      <c r="V3" s="14" t="str">
        <f t="shared" si="7"/>
        <v>0 </v>
      </c>
      <c r="W3" s="14" t="str">
        <f t="shared" si="7"/>
        <v>SPACE</v>
      </c>
      <c r="X3" s="14" t="str">
        <f t="shared" si="7"/>
        <v>＼ _</v>
      </c>
      <c r="Y3" s="14" t="str">
        <f t="shared" si="7"/>
        <v>/ ?  </v>
      </c>
      <c r="Z3" s="14" t="str">
        <f t="shared" si="7"/>
        <v>. &gt; </v>
      </c>
      <c r="AA3" s="14" t="str">
        <f t="shared" si="7"/>
        <v>, &lt; </v>
      </c>
      <c r="AB3" s="14">
        <f t="shared" si="7"/>
      </c>
      <c r="AC3" s="14">
        <f aca="true" t="shared" si="8" ref="AC3:AL10">IF(ISERROR(INDEX($J$2:$K$200,AC$2*8+1+$R3,1))=TRUE,"",INDEX($J$2:$K$200,AC$2*8+1+$R3,1))</f>
      </c>
      <c r="AD3" s="14">
        <f t="shared" si="8"/>
      </c>
      <c r="AE3" s="14">
        <f t="shared" si="8"/>
      </c>
      <c r="AF3" s="14">
        <f t="shared" si="8"/>
      </c>
      <c r="AG3" s="14">
        <f t="shared" si="8"/>
      </c>
      <c r="AH3" s="14">
        <f t="shared" si="8"/>
      </c>
      <c r="AI3" s="14">
        <f t="shared" si="8"/>
      </c>
      <c r="AJ3" s="2">
        <f t="shared" si="8"/>
      </c>
      <c r="AK3" s="2">
        <f t="shared" si="8"/>
      </c>
      <c r="AL3" s="2">
        <f t="shared" si="8"/>
      </c>
    </row>
    <row r="4" spans="1:38" ht="14.25" thickBot="1">
      <c r="A4" s="8" t="s">
        <v>81</v>
      </c>
      <c r="B4" t="s">
        <v>168</v>
      </c>
      <c r="C4" s="24" t="s">
        <v>107</v>
      </c>
      <c r="D4" s="22"/>
      <c r="E4" s="12" t="str">
        <f t="shared" si="1"/>
        <v>34</v>
      </c>
      <c r="F4" s="7" t="str">
        <f t="shared" si="0"/>
        <v>C </v>
      </c>
      <c r="G4" s="7" t="str">
        <f t="shared" si="2"/>
        <v>06</v>
      </c>
      <c r="I4" s="1" t="str">
        <f>DEC2HEX(ROW()-2,2)</f>
        <v>02</v>
      </c>
      <c r="J4" s="13" t="e">
        <f t="shared" si="3"/>
        <v>#N/A</v>
      </c>
      <c r="K4" s="26" t="e">
        <f t="shared" si="4"/>
        <v>#N/A</v>
      </c>
      <c r="M4" s="28" t="s">
        <v>106</v>
      </c>
      <c r="N4" s="33" t="str">
        <f t="shared" si="5"/>
        <v> ; +</v>
      </c>
      <c r="O4" s="28" t="s">
        <v>129</v>
      </c>
      <c r="P4" s="34" t="str">
        <f t="shared" si="6"/>
        <v>←</v>
      </c>
      <c r="R4" s="14">
        <v>1</v>
      </c>
      <c r="S4" s="14">
        <f t="shared" si="7"/>
      </c>
      <c r="T4" s="14" t="str">
        <f t="shared" si="7"/>
        <v>TAB</v>
      </c>
      <c r="U4" s="14" t="str">
        <f t="shared" si="7"/>
        <v>F5 </v>
      </c>
      <c r="V4" s="14" t="str">
        <f t="shared" si="7"/>
        <v>F4 </v>
      </c>
      <c r="W4" s="14" t="str">
        <f t="shared" si="7"/>
        <v>F3 </v>
      </c>
      <c r="X4" s="14" t="str">
        <f t="shared" si="7"/>
        <v>F2 </v>
      </c>
      <c r="Y4" s="14" t="str">
        <f t="shared" si="7"/>
        <v>F1 </v>
      </c>
      <c r="Z4" s="14" t="str">
        <f t="shared" si="7"/>
        <v>9 </v>
      </c>
      <c r="AA4" s="14" t="str">
        <f t="shared" si="7"/>
        <v>8 </v>
      </c>
      <c r="AB4" s="14">
        <f t="shared" si="7"/>
      </c>
      <c r="AC4" s="14">
        <f t="shared" si="8"/>
      </c>
      <c r="AD4" s="14">
        <f t="shared" si="8"/>
      </c>
      <c r="AE4" s="14">
        <f t="shared" si="8"/>
      </c>
      <c r="AF4" s="14">
        <f t="shared" si="8"/>
      </c>
      <c r="AG4" s="14">
        <f t="shared" si="8"/>
      </c>
      <c r="AH4" s="14">
        <f t="shared" si="8"/>
      </c>
      <c r="AI4" s="14">
        <f t="shared" si="8"/>
      </c>
      <c r="AJ4" s="2">
        <f t="shared" si="8"/>
      </c>
      <c r="AK4" s="2">
        <f t="shared" si="8"/>
      </c>
      <c r="AL4" s="2">
        <f t="shared" si="8"/>
      </c>
    </row>
    <row r="5" spans="1:38" ht="14.25" thickBot="1">
      <c r="A5" s="8" t="s">
        <v>83</v>
      </c>
      <c r="B5" t="s">
        <v>169</v>
      </c>
      <c r="C5" s="24" t="s">
        <v>108</v>
      </c>
      <c r="D5" s="22"/>
      <c r="E5" s="12" t="str">
        <f t="shared" si="1"/>
        <v>35</v>
      </c>
      <c r="F5" s="7" t="str">
        <f t="shared" si="0"/>
        <v>D </v>
      </c>
      <c r="G5" s="7" t="str">
        <f t="shared" si="2"/>
        <v>07</v>
      </c>
      <c r="I5" s="1" t="str">
        <f>DEC2HEX(ROW()-2,2)</f>
        <v>03</v>
      </c>
      <c r="J5" s="13" t="str">
        <f t="shared" si="3"/>
        <v>`~ 半角/全角</v>
      </c>
      <c r="K5" s="26" t="str">
        <f t="shared" si="4"/>
        <v>35</v>
      </c>
      <c r="M5" s="28" t="s">
        <v>113</v>
      </c>
      <c r="N5" s="33" t="str">
        <f t="shared" si="5"/>
        <v>/ ?  </v>
      </c>
      <c r="O5" s="28" t="s">
        <v>130</v>
      </c>
      <c r="P5" s="34" t="str">
        <f t="shared" si="6"/>
        <v>↓</v>
      </c>
      <c r="R5" s="14">
        <v>2</v>
      </c>
      <c r="S5" s="14">
        <f t="shared" si="7"/>
      </c>
      <c r="T5" s="14" t="str">
        <f t="shared" si="7"/>
        <v>←</v>
      </c>
      <c r="U5" s="14" t="str">
        <f t="shared" si="7"/>
        <v>￥ ｜</v>
      </c>
      <c r="V5" s="14" t="str">
        <f t="shared" si="7"/>
        <v>=+ ^~</v>
      </c>
      <c r="W5" s="14" t="str">
        <f t="shared" si="7"/>
        <v>]} [{</v>
      </c>
      <c r="X5" s="14" t="str">
        <f t="shared" si="7"/>
        <v>[{ @`</v>
      </c>
      <c r="Y5" s="14" t="str">
        <f t="shared" si="7"/>
        <v>P </v>
      </c>
      <c r="Z5" s="14" t="str">
        <f t="shared" si="7"/>
        <v>O </v>
      </c>
      <c r="AA5" s="14" t="str">
        <f t="shared" si="7"/>
        <v>I </v>
      </c>
      <c r="AB5" s="14">
        <f t="shared" si="7"/>
      </c>
      <c r="AC5" s="14">
        <f t="shared" si="8"/>
      </c>
      <c r="AD5" s="14">
        <f t="shared" si="8"/>
      </c>
      <c r="AE5" s="14">
        <f t="shared" si="8"/>
      </c>
      <c r="AF5" s="14">
        <f t="shared" si="8"/>
      </c>
      <c r="AG5" s="14">
        <f t="shared" si="8"/>
      </c>
      <c r="AH5" s="14">
        <f t="shared" si="8"/>
      </c>
      <c r="AI5" s="14">
        <f t="shared" si="8"/>
      </c>
      <c r="AJ5" s="2">
        <f t="shared" si="8"/>
      </c>
      <c r="AK5" s="2">
        <f t="shared" si="8"/>
      </c>
      <c r="AL5" s="2">
        <f t="shared" si="8"/>
      </c>
    </row>
    <row r="6" spans="1:38" ht="14.25" thickBot="1">
      <c r="A6" s="8" t="s">
        <v>84</v>
      </c>
      <c r="B6" t="s">
        <v>170</v>
      </c>
      <c r="C6" s="24" t="s">
        <v>110</v>
      </c>
      <c r="D6" s="22"/>
      <c r="E6" s="12" t="str">
        <f t="shared" si="1"/>
        <v>36</v>
      </c>
      <c r="F6" s="7" t="str">
        <f t="shared" si="0"/>
        <v>E </v>
      </c>
      <c r="G6" s="7" t="str">
        <f t="shared" si="2"/>
        <v>08</v>
      </c>
      <c r="I6" s="1" t="str">
        <f>DEC2HEX(ROW()-2,2)</f>
        <v>04</v>
      </c>
      <c r="J6" s="13" t="str">
        <f t="shared" si="3"/>
        <v>BS</v>
      </c>
      <c r="K6" s="26" t="str">
        <f t="shared" si="4"/>
        <v>2A</v>
      </c>
      <c r="M6" s="28" t="s">
        <v>5</v>
      </c>
      <c r="N6" s="33" t="str">
        <f t="shared" si="5"/>
        <v>L </v>
      </c>
      <c r="O6" s="28" t="s">
        <v>126</v>
      </c>
      <c r="P6" s="34" t="str">
        <f t="shared" si="6"/>
        <v>Insert </v>
      </c>
      <c r="R6" s="14">
        <v>3</v>
      </c>
      <c r="S6" s="14" t="str">
        <f t="shared" si="7"/>
        <v>`~ 半角/全角</v>
      </c>
      <c r="T6" s="14" t="str">
        <f t="shared" si="7"/>
        <v>→</v>
      </c>
      <c r="U6" s="14">
        <f t="shared" si="7"/>
      </c>
      <c r="V6" s="14" t="str">
        <f t="shared" si="7"/>
        <v>-_  -=</v>
      </c>
      <c r="W6" s="14" t="str">
        <f t="shared" si="7"/>
        <v>#~ ] }(Non-US)</v>
      </c>
      <c r="X6" s="14" t="str">
        <f t="shared" si="7"/>
        <v>‘ “ : *</v>
      </c>
      <c r="Y6" s="14" t="str">
        <f t="shared" si="7"/>
        <v> ; +</v>
      </c>
      <c r="Z6" s="14" t="str">
        <f t="shared" si="7"/>
        <v>L </v>
      </c>
      <c r="AA6" s="14" t="str">
        <f t="shared" si="7"/>
        <v>K </v>
      </c>
      <c r="AB6" s="14">
        <f t="shared" si="7"/>
      </c>
      <c r="AC6" s="14">
        <f t="shared" si="8"/>
      </c>
      <c r="AD6" s="14">
        <f t="shared" si="8"/>
      </c>
      <c r="AE6" s="14">
        <f t="shared" si="8"/>
      </c>
      <c r="AF6" s="14">
        <f t="shared" si="8"/>
      </c>
      <c r="AG6" s="14">
        <f t="shared" si="8"/>
      </c>
      <c r="AH6" s="14">
        <f t="shared" si="8"/>
      </c>
      <c r="AI6" s="14">
        <f t="shared" si="8"/>
      </c>
      <c r="AJ6" s="2">
        <f t="shared" si="8"/>
      </c>
      <c r="AK6" s="2">
        <f t="shared" si="8"/>
      </c>
      <c r="AL6" s="2">
        <f t="shared" si="8"/>
      </c>
    </row>
    <row r="7" spans="1:38" ht="14.25" thickBot="1">
      <c r="A7" s="8" t="s">
        <v>85</v>
      </c>
      <c r="B7" t="s">
        <v>171</v>
      </c>
      <c r="C7" s="24" t="s">
        <v>15</v>
      </c>
      <c r="D7" s="22"/>
      <c r="E7" s="12" t="str">
        <f t="shared" si="1"/>
        <v>2D</v>
      </c>
      <c r="F7" s="7" t="str">
        <f t="shared" si="0"/>
        <v>F </v>
      </c>
      <c r="G7" s="7" t="str">
        <f t="shared" si="2"/>
        <v>09</v>
      </c>
      <c r="I7" s="1" t="str">
        <f>DEC2HEX(ROW()-2,2)</f>
        <v>05</v>
      </c>
      <c r="J7" s="13" t="str">
        <f t="shared" si="3"/>
        <v>Del</v>
      </c>
      <c r="K7" s="26" t="str">
        <f t="shared" si="4"/>
        <v>4C</v>
      </c>
      <c r="M7" s="28" t="s">
        <v>112</v>
      </c>
      <c r="N7" s="33" t="str">
        <f t="shared" si="5"/>
        <v>. &gt; </v>
      </c>
      <c r="O7" s="28" t="s">
        <v>28</v>
      </c>
      <c r="P7" s="34" t="str">
        <f t="shared" si="6"/>
        <v>PgDn </v>
      </c>
      <c r="R7" s="14">
        <v>4</v>
      </c>
      <c r="S7" s="14" t="str">
        <f t="shared" si="7"/>
        <v>BS</v>
      </c>
      <c r="T7" s="14" t="str">
        <f t="shared" si="7"/>
        <v>↓</v>
      </c>
      <c r="U7" s="14" t="str">
        <f t="shared" si="7"/>
        <v>M </v>
      </c>
      <c r="V7" s="14" t="str">
        <f t="shared" si="7"/>
        <v>N </v>
      </c>
      <c r="W7" s="14" t="str">
        <f t="shared" si="7"/>
        <v>B </v>
      </c>
      <c r="X7" s="14" t="str">
        <f t="shared" si="7"/>
        <v>V </v>
      </c>
      <c r="Y7" s="14" t="str">
        <f t="shared" si="7"/>
        <v>C </v>
      </c>
      <c r="Z7" s="14" t="str">
        <f t="shared" si="7"/>
        <v>X </v>
      </c>
      <c r="AA7" s="14" t="str">
        <f t="shared" si="7"/>
        <v>Z </v>
      </c>
      <c r="AB7" s="14" t="str">
        <f t="shared" si="7"/>
        <v>L Alt </v>
      </c>
      <c r="AC7" s="14">
        <f t="shared" si="8"/>
      </c>
      <c r="AD7" s="14">
        <f t="shared" si="8"/>
      </c>
      <c r="AE7" s="14">
        <f t="shared" si="8"/>
      </c>
      <c r="AF7" s="14">
        <f t="shared" si="8"/>
      </c>
      <c r="AG7" s="14">
        <f t="shared" si="8"/>
      </c>
      <c r="AH7" s="14">
        <f t="shared" si="8"/>
      </c>
      <c r="AI7" s="14">
        <f t="shared" si="8"/>
      </c>
      <c r="AJ7" s="2">
        <f t="shared" si="8"/>
      </c>
      <c r="AK7" s="2">
        <f t="shared" si="8"/>
      </c>
      <c r="AL7" s="2">
        <f t="shared" si="8"/>
      </c>
    </row>
    <row r="8" spans="1:38" ht="14.25" thickBot="1">
      <c r="A8" s="8" t="s">
        <v>0</v>
      </c>
      <c r="B8" t="s">
        <v>172</v>
      </c>
      <c r="C8" s="24" t="s">
        <v>99</v>
      </c>
      <c r="D8" s="22"/>
      <c r="E8" s="12" t="str">
        <f t="shared" si="1"/>
        <v>25</v>
      </c>
      <c r="F8" s="7" t="str">
        <f t="shared" si="0"/>
        <v>G </v>
      </c>
      <c r="G8" s="7" t="str">
        <f t="shared" si="2"/>
        <v>0A</v>
      </c>
      <c r="I8" s="1" t="str">
        <f>DEC2HEX(ROW()-2,2)</f>
        <v>06</v>
      </c>
      <c r="J8" s="13" t="str">
        <f t="shared" si="3"/>
        <v>Insert </v>
      </c>
      <c r="K8" s="26" t="str">
        <f t="shared" si="4"/>
        <v>49</v>
      </c>
      <c r="M8" s="28" t="s">
        <v>4</v>
      </c>
      <c r="N8" s="33" t="str">
        <f t="shared" si="5"/>
        <v>K </v>
      </c>
      <c r="O8" s="28" t="s">
        <v>24</v>
      </c>
      <c r="P8" s="34" t="str">
        <f t="shared" si="6"/>
        <v>Home </v>
      </c>
      <c r="R8" s="14">
        <v>5</v>
      </c>
      <c r="S8" s="14" t="str">
        <f t="shared" si="7"/>
        <v>Del</v>
      </c>
      <c r="T8" s="14" t="str">
        <f t="shared" si="7"/>
        <v>↑</v>
      </c>
      <c r="U8" s="14" t="str">
        <f t="shared" si="7"/>
        <v>J </v>
      </c>
      <c r="V8" s="14" t="str">
        <f t="shared" si="7"/>
        <v>H </v>
      </c>
      <c r="W8" s="14" t="str">
        <f t="shared" si="7"/>
        <v>G </v>
      </c>
      <c r="X8" s="14" t="str">
        <f t="shared" si="7"/>
        <v>F </v>
      </c>
      <c r="Y8" s="14" t="str">
        <f t="shared" si="7"/>
        <v>D </v>
      </c>
      <c r="Z8" s="14" t="str">
        <f t="shared" si="7"/>
        <v>S </v>
      </c>
      <c r="AA8" s="14" t="str">
        <f t="shared" si="7"/>
        <v>A </v>
      </c>
      <c r="AB8" s="14" t="str">
        <f t="shared" si="7"/>
        <v>L Shift </v>
      </c>
      <c r="AC8" s="14">
        <f t="shared" si="8"/>
      </c>
      <c r="AD8" s="14">
        <f t="shared" si="8"/>
      </c>
      <c r="AE8" s="14">
        <f t="shared" si="8"/>
      </c>
      <c r="AF8" s="14">
        <f t="shared" si="8"/>
      </c>
      <c r="AG8" s="14">
        <f t="shared" si="8"/>
      </c>
      <c r="AH8" s="14">
        <f t="shared" si="8"/>
      </c>
      <c r="AI8" s="14">
        <f t="shared" si="8"/>
      </c>
      <c r="AJ8" s="2">
        <f t="shared" si="8"/>
      </c>
      <c r="AK8" s="2">
        <f t="shared" si="8"/>
      </c>
      <c r="AL8" s="2">
        <f t="shared" si="8"/>
      </c>
    </row>
    <row r="9" spans="1:38" ht="14.25" thickBot="1">
      <c r="A9" s="8" t="s">
        <v>1</v>
      </c>
      <c r="B9" t="s">
        <v>173</v>
      </c>
      <c r="C9" s="24" t="s">
        <v>9</v>
      </c>
      <c r="D9" s="22"/>
      <c r="E9" s="12" t="str">
        <f t="shared" si="1"/>
        <v>1D</v>
      </c>
      <c r="F9" s="7" t="str">
        <f t="shared" si="0"/>
        <v>H </v>
      </c>
      <c r="G9" s="7" t="str">
        <f t="shared" si="2"/>
        <v>0B</v>
      </c>
      <c r="I9" s="1" t="str">
        <f>DEC2HEX(ROW()-2,2)</f>
        <v>07</v>
      </c>
      <c r="J9" s="13" t="str">
        <f t="shared" si="3"/>
        <v>CapsLock </v>
      </c>
      <c r="K9" s="26" t="str">
        <f t="shared" si="4"/>
        <v>39</v>
      </c>
      <c r="M9" s="28" t="s">
        <v>110</v>
      </c>
      <c r="N9" s="33" t="str">
        <f t="shared" si="5"/>
        <v>, &lt; </v>
      </c>
      <c r="O9" s="28" t="s">
        <v>27</v>
      </c>
      <c r="P9" s="34" t="str">
        <f t="shared" si="6"/>
        <v>End </v>
      </c>
      <c r="R9" s="14">
        <v>6</v>
      </c>
      <c r="S9" s="14" t="str">
        <f t="shared" si="7"/>
        <v>Insert </v>
      </c>
      <c r="T9" s="14" t="str">
        <f t="shared" si="7"/>
        <v>PrintScreen </v>
      </c>
      <c r="U9" s="14" t="str">
        <f t="shared" si="7"/>
        <v>U </v>
      </c>
      <c r="V9" s="14" t="str">
        <f t="shared" si="7"/>
        <v>Y </v>
      </c>
      <c r="W9" s="14" t="str">
        <f t="shared" si="7"/>
        <v>T </v>
      </c>
      <c r="X9" s="14" t="str">
        <f t="shared" si="7"/>
        <v>R </v>
      </c>
      <c r="Y9" s="14" t="str">
        <f t="shared" si="7"/>
        <v>E </v>
      </c>
      <c r="Z9" s="14" t="str">
        <f t="shared" si="7"/>
        <v>W </v>
      </c>
      <c r="AA9" s="14" t="str">
        <f t="shared" si="7"/>
        <v>Q </v>
      </c>
      <c r="AB9" s="14" t="str">
        <f t="shared" si="7"/>
        <v>L Control </v>
      </c>
      <c r="AC9" s="14">
        <f t="shared" si="8"/>
      </c>
      <c r="AD9" s="14">
        <f t="shared" si="8"/>
      </c>
      <c r="AE9" s="14">
        <f t="shared" si="8"/>
      </c>
      <c r="AF9" s="14">
        <f t="shared" si="8"/>
      </c>
      <c r="AG9" s="14">
        <f t="shared" si="8"/>
      </c>
      <c r="AH9" s="14">
        <f t="shared" si="8"/>
      </c>
      <c r="AI9" s="14">
        <f t="shared" si="8"/>
      </c>
      <c r="AJ9" s="2">
        <f t="shared" si="8"/>
      </c>
      <c r="AK9" s="2">
        <f t="shared" si="8"/>
      </c>
      <c r="AL9" s="2">
        <f t="shared" si="8"/>
      </c>
    </row>
    <row r="10" spans="1:38" ht="14.25" thickBot="1">
      <c r="A10" s="8" t="s">
        <v>2</v>
      </c>
      <c r="B10" t="s">
        <v>174</v>
      </c>
      <c r="C10" s="24" t="s">
        <v>118</v>
      </c>
      <c r="D10" s="22"/>
      <c r="E10" s="12" t="str">
        <f t="shared" si="1"/>
        <v>42</v>
      </c>
      <c r="F10" s="7" t="str">
        <f t="shared" si="0"/>
        <v>I </v>
      </c>
      <c r="G10" s="7" t="str">
        <f t="shared" si="2"/>
        <v>0C</v>
      </c>
      <c r="I10" s="1" t="str">
        <f>DEC2HEX(ROW()-2,2)</f>
        <v>08</v>
      </c>
      <c r="J10" s="13" t="str">
        <f t="shared" si="3"/>
        <v>ESC</v>
      </c>
      <c r="K10" s="26" t="str">
        <f t="shared" si="4"/>
        <v>29</v>
      </c>
      <c r="M10" s="28" t="s">
        <v>2</v>
      </c>
      <c r="N10" s="33" t="str">
        <f t="shared" si="5"/>
        <v>I </v>
      </c>
      <c r="O10" s="28" t="s">
        <v>123</v>
      </c>
      <c r="P10" s="34" t="str">
        <f t="shared" si="6"/>
        <v>PrintScreen </v>
      </c>
      <c r="R10" s="14">
        <v>7</v>
      </c>
      <c r="S10" s="14" t="str">
        <f t="shared" si="7"/>
        <v>CapsLock </v>
      </c>
      <c r="T10" s="14" t="str">
        <f t="shared" si="7"/>
        <v>ENTER</v>
      </c>
      <c r="U10" s="14" t="str">
        <f t="shared" si="7"/>
        <v>7 </v>
      </c>
      <c r="V10" s="14" t="str">
        <f t="shared" si="7"/>
        <v>6 </v>
      </c>
      <c r="W10" s="14" t="str">
        <f t="shared" si="7"/>
        <v>5 </v>
      </c>
      <c r="X10" s="14" t="str">
        <f t="shared" si="7"/>
        <v>4 </v>
      </c>
      <c r="Y10" s="14" t="str">
        <f t="shared" si="7"/>
        <v>3 </v>
      </c>
      <c r="Z10" s="14" t="str">
        <f t="shared" si="7"/>
        <v>2 </v>
      </c>
      <c r="AA10" s="14" t="str">
        <f t="shared" si="7"/>
        <v>1 </v>
      </c>
      <c r="AB10" s="14">
        <f t="shared" si="7"/>
      </c>
      <c r="AC10" s="14">
        <f t="shared" si="8"/>
      </c>
      <c r="AD10" s="14">
        <f t="shared" si="8"/>
      </c>
      <c r="AE10" s="14">
        <f t="shared" si="8"/>
      </c>
      <c r="AF10" s="14">
        <f t="shared" si="8"/>
      </c>
      <c r="AG10" s="14">
        <f t="shared" si="8"/>
      </c>
      <c r="AH10" s="14">
        <f t="shared" si="8"/>
      </c>
      <c r="AI10" s="14">
        <f t="shared" si="8"/>
      </c>
      <c r="AJ10" s="2">
        <f t="shared" si="8"/>
      </c>
      <c r="AK10" s="2">
        <f t="shared" si="8"/>
      </c>
      <c r="AL10" s="2">
        <f t="shared" si="8"/>
      </c>
    </row>
    <row r="11" spans="1:16" ht="14.25" thickBot="1">
      <c r="A11" s="8" t="s">
        <v>3</v>
      </c>
      <c r="B11" t="s">
        <v>175</v>
      </c>
      <c r="C11" s="24" t="s">
        <v>90</v>
      </c>
      <c r="D11" s="22"/>
      <c r="E11" s="12" t="str">
        <f t="shared" si="1"/>
        <v>15</v>
      </c>
      <c r="F11" s="7" t="str">
        <f t="shared" si="0"/>
        <v>J </v>
      </c>
      <c r="G11" s="7" t="str">
        <f t="shared" si="2"/>
        <v>0D</v>
      </c>
      <c r="I11" s="1" t="str">
        <f>DEC2HEX(ROW()-2,2)</f>
        <v>09</v>
      </c>
      <c r="J11" s="13" t="str">
        <f t="shared" si="3"/>
        <v>TAB</v>
      </c>
      <c r="K11" s="26" t="str">
        <f t="shared" si="4"/>
        <v>2B</v>
      </c>
      <c r="M11" s="28" t="s">
        <v>88</v>
      </c>
      <c r="N11" s="33" t="str">
        <f t="shared" si="5"/>
        <v>O </v>
      </c>
      <c r="O11" s="28" t="s">
        <v>124</v>
      </c>
      <c r="P11" s="34" t="str">
        <f t="shared" si="6"/>
        <v>ScrollLock </v>
      </c>
    </row>
    <row r="12" spans="1:38" ht="14.25" thickBot="1">
      <c r="A12" s="8" t="s">
        <v>4</v>
      </c>
      <c r="B12" t="s">
        <v>176</v>
      </c>
      <c r="C12" s="24" t="s">
        <v>120</v>
      </c>
      <c r="D12" s="22"/>
      <c r="E12" s="12" t="str">
        <f t="shared" si="1"/>
        <v>43</v>
      </c>
      <c r="F12" s="7" t="str">
        <f t="shared" si="0"/>
        <v>K </v>
      </c>
      <c r="G12" s="7" t="str">
        <f t="shared" si="2"/>
        <v>0E</v>
      </c>
      <c r="I12" s="1" t="str">
        <f>DEC2HEX(ROW()-2,2)</f>
        <v>0A</v>
      </c>
      <c r="J12" s="13" t="str">
        <f t="shared" si="3"/>
        <v>←</v>
      </c>
      <c r="K12" s="26" t="str">
        <f t="shared" si="4"/>
        <v>50</v>
      </c>
      <c r="M12" s="28" t="s">
        <v>89</v>
      </c>
      <c r="N12" s="33" t="str">
        <f t="shared" si="5"/>
        <v>P </v>
      </c>
      <c r="O12" s="28" t="s">
        <v>125</v>
      </c>
      <c r="P12" s="34" t="str">
        <f t="shared" si="6"/>
        <v>Pause </v>
      </c>
      <c r="S12" s="14">
        <f aca="true" t="shared" si="9" ref="S12:AL12">IF(S3="",0,1)</f>
        <v>0</v>
      </c>
      <c r="T12" s="14">
        <f t="shared" si="9"/>
        <v>1</v>
      </c>
      <c r="U12" s="14">
        <f t="shared" si="9"/>
        <v>0</v>
      </c>
      <c r="V12" s="14">
        <f t="shared" si="9"/>
        <v>1</v>
      </c>
      <c r="W12" s="14">
        <f t="shared" si="9"/>
        <v>1</v>
      </c>
      <c r="X12" s="14">
        <f t="shared" si="9"/>
        <v>1</v>
      </c>
      <c r="Y12" s="14">
        <f t="shared" si="9"/>
        <v>1</v>
      </c>
      <c r="Z12" s="14">
        <f t="shared" si="9"/>
        <v>1</v>
      </c>
      <c r="AA12" s="14">
        <f t="shared" si="9"/>
        <v>1</v>
      </c>
      <c r="AB12" s="14">
        <f t="shared" si="9"/>
        <v>0</v>
      </c>
      <c r="AC12" s="14">
        <f t="shared" si="9"/>
        <v>0</v>
      </c>
      <c r="AD12" s="14">
        <f t="shared" si="9"/>
        <v>0</v>
      </c>
      <c r="AE12" s="14">
        <f t="shared" si="9"/>
        <v>0</v>
      </c>
      <c r="AF12" s="14">
        <f t="shared" si="9"/>
        <v>0</v>
      </c>
      <c r="AG12" s="14">
        <f t="shared" si="9"/>
        <v>0</v>
      </c>
      <c r="AH12" s="14">
        <f t="shared" si="9"/>
        <v>0</v>
      </c>
      <c r="AI12" s="14">
        <f t="shared" si="9"/>
        <v>0</v>
      </c>
      <c r="AJ12" s="14">
        <f t="shared" si="9"/>
        <v>0</v>
      </c>
      <c r="AK12" s="14">
        <f t="shared" si="9"/>
        <v>0</v>
      </c>
      <c r="AL12" s="14">
        <f t="shared" si="9"/>
        <v>0</v>
      </c>
    </row>
    <row r="13" spans="1:38" ht="14.25" thickBot="1">
      <c r="A13" s="8" t="s">
        <v>5</v>
      </c>
      <c r="B13" t="s">
        <v>177</v>
      </c>
      <c r="C13" s="24" t="s">
        <v>19</v>
      </c>
      <c r="D13" s="22"/>
      <c r="E13" s="12" t="str">
        <f t="shared" si="1"/>
        <v>3B</v>
      </c>
      <c r="F13" s="7" t="str">
        <f t="shared" si="0"/>
        <v>L </v>
      </c>
      <c r="G13" s="7" t="str">
        <f t="shared" si="2"/>
        <v>0F</v>
      </c>
      <c r="I13" s="1" t="str">
        <f>DEC2HEX(ROW()-2,2)</f>
        <v>0B</v>
      </c>
      <c r="J13" s="13" t="str">
        <f t="shared" si="3"/>
        <v>→</v>
      </c>
      <c r="K13" s="26" t="str">
        <f t="shared" si="4"/>
        <v>4F</v>
      </c>
      <c r="M13" s="28" t="s">
        <v>12</v>
      </c>
      <c r="N13" s="33" t="str">
        <f t="shared" si="5"/>
        <v>BS</v>
      </c>
      <c r="O13" s="28" t="s">
        <v>26</v>
      </c>
      <c r="P13" s="34" t="str">
        <f t="shared" si="6"/>
        <v>Del</v>
      </c>
      <c r="S13" s="14">
        <f aca="true" t="shared" si="10" ref="S13:AL13">IF(S4="",0,1)</f>
        <v>0</v>
      </c>
      <c r="T13" s="14">
        <f t="shared" si="10"/>
        <v>1</v>
      </c>
      <c r="U13" s="14">
        <f t="shared" si="10"/>
        <v>1</v>
      </c>
      <c r="V13" s="14">
        <f t="shared" si="10"/>
        <v>1</v>
      </c>
      <c r="W13" s="14">
        <f t="shared" si="10"/>
        <v>1</v>
      </c>
      <c r="X13" s="14">
        <f t="shared" si="10"/>
        <v>1</v>
      </c>
      <c r="Y13" s="14">
        <f t="shared" si="10"/>
        <v>1</v>
      </c>
      <c r="Z13" s="14">
        <f t="shared" si="10"/>
        <v>1</v>
      </c>
      <c r="AA13" s="14">
        <f t="shared" si="10"/>
        <v>1</v>
      </c>
      <c r="AB13" s="14">
        <f t="shared" si="10"/>
        <v>0</v>
      </c>
      <c r="AC13" s="14">
        <f t="shared" si="10"/>
        <v>0</v>
      </c>
      <c r="AD13" s="14">
        <f t="shared" si="10"/>
        <v>0</v>
      </c>
      <c r="AE13" s="14">
        <f t="shared" si="10"/>
        <v>0</v>
      </c>
      <c r="AF13" s="14">
        <f t="shared" si="10"/>
        <v>0</v>
      </c>
      <c r="AG13" s="14">
        <f t="shared" si="10"/>
        <v>0</v>
      </c>
      <c r="AH13" s="14">
        <f t="shared" si="10"/>
        <v>0</v>
      </c>
      <c r="AI13" s="14">
        <f t="shared" si="10"/>
        <v>0</v>
      </c>
      <c r="AJ13" s="14">
        <f t="shared" si="10"/>
        <v>0</v>
      </c>
      <c r="AK13" s="14">
        <f t="shared" si="10"/>
        <v>0</v>
      </c>
      <c r="AL13" s="14">
        <f t="shared" si="10"/>
        <v>0</v>
      </c>
    </row>
    <row r="14" spans="1:38" ht="14.25" thickBot="1">
      <c r="A14" s="8" t="s">
        <v>71</v>
      </c>
      <c r="B14" t="s">
        <v>178</v>
      </c>
      <c r="C14" s="24" t="s">
        <v>77</v>
      </c>
      <c r="D14" s="22"/>
      <c r="E14" s="12" t="str">
        <f t="shared" si="1"/>
        <v>14</v>
      </c>
      <c r="F14" s="7" t="str">
        <f t="shared" si="0"/>
        <v>M </v>
      </c>
      <c r="G14" s="7" t="str">
        <f t="shared" si="2"/>
        <v>10</v>
      </c>
      <c r="I14" s="1" t="str">
        <f>DEC2HEX(ROW()-2,2)</f>
        <v>0C</v>
      </c>
      <c r="J14" s="13" t="str">
        <f t="shared" si="3"/>
        <v>↓</v>
      </c>
      <c r="K14" s="26" t="str">
        <f t="shared" si="4"/>
        <v>51</v>
      </c>
      <c r="M14" s="28" t="s">
        <v>13</v>
      </c>
      <c r="N14" s="33" t="str">
        <f t="shared" si="5"/>
        <v>TAB</v>
      </c>
      <c r="O14" s="28" t="s">
        <v>114</v>
      </c>
      <c r="P14" s="34" t="str">
        <f t="shared" si="6"/>
        <v>CapsLock </v>
      </c>
      <c r="S14" s="14">
        <f aca="true" t="shared" si="11" ref="S14:AL14">IF(S5="",0,1)</f>
        <v>0</v>
      </c>
      <c r="T14" s="14">
        <f t="shared" si="11"/>
        <v>1</v>
      </c>
      <c r="U14" s="14">
        <f t="shared" si="11"/>
        <v>1</v>
      </c>
      <c r="V14" s="14">
        <f t="shared" si="11"/>
        <v>1</v>
      </c>
      <c r="W14" s="14">
        <f t="shared" si="11"/>
        <v>1</v>
      </c>
      <c r="X14" s="14">
        <f t="shared" si="11"/>
        <v>1</v>
      </c>
      <c r="Y14" s="14">
        <f t="shared" si="11"/>
        <v>1</v>
      </c>
      <c r="Z14" s="14">
        <f t="shared" si="11"/>
        <v>1</v>
      </c>
      <c r="AA14" s="14">
        <f t="shared" si="11"/>
        <v>1</v>
      </c>
      <c r="AB14" s="14">
        <f t="shared" si="11"/>
        <v>0</v>
      </c>
      <c r="AC14" s="14">
        <f t="shared" si="11"/>
        <v>0</v>
      </c>
      <c r="AD14" s="14">
        <f t="shared" si="11"/>
        <v>0</v>
      </c>
      <c r="AE14" s="14">
        <f t="shared" si="11"/>
        <v>0</v>
      </c>
      <c r="AF14" s="14">
        <f t="shared" si="11"/>
        <v>0</v>
      </c>
      <c r="AG14" s="14">
        <f t="shared" si="11"/>
        <v>0</v>
      </c>
      <c r="AH14" s="14">
        <f t="shared" si="11"/>
        <v>0</v>
      </c>
      <c r="AI14" s="14">
        <f t="shared" si="11"/>
        <v>0</v>
      </c>
      <c r="AJ14" s="14">
        <f t="shared" si="11"/>
        <v>0</v>
      </c>
      <c r="AK14" s="14">
        <f t="shared" si="11"/>
        <v>0</v>
      </c>
      <c r="AL14" s="14">
        <f t="shared" si="11"/>
        <v>0</v>
      </c>
    </row>
    <row r="15" spans="1:38" ht="14.25" thickBot="1">
      <c r="A15" s="8" t="s">
        <v>87</v>
      </c>
      <c r="B15" t="s">
        <v>179</v>
      </c>
      <c r="C15" s="24" t="s">
        <v>8</v>
      </c>
      <c r="D15" s="22"/>
      <c r="E15" s="12" t="str">
        <f t="shared" si="1"/>
        <v>1C</v>
      </c>
      <c r="F15" s="7" t="str">
        <f t="shared" si="0"/>
        <v>N </v>
      </c>
      <c r="G15" s="7" t="str">
        <f t="shared" si="2"/>
        <v>11</v>
      </c>
      <c r="I15" s="1" t="str">
        <f>DEC2HEX(ROW()-2,2)</f>
        <v>0D</v>
      </c>
      <c r="J15" s="13" t="str">
        <f t="shared" si="3"/>
        <v>↑</v>
      </c>
      <c r="K15" s="26" t="str">
        <f t="shared" si="4"/>
        <v>52</v>
      </c>
      <c r="M15" s="28" t="s">
        <v>103</v>
      </c>
      <c r="N15" s="33" t="str">
        <f t="shared" si="5"/>
        <v>]} [{</v>
      </c>
      <c r="O15" s="28" t="s">
        <v>126</v>
      </c>
      <c r="P15" s="34" t="str">
        <f t="shared" si="6"/>
        <v>Insert </v>
      </c>
      <c r="S15" s="14">
        <f aca="true" t="shared" si="12" ref="S15:AL15">IF(S6="",0,1)</f>
        <v>1</v>
      </c>
      <c r="T15" s="14">
        <f t="shared" si="12"/>
        <v>1</v>
      </c>
      <c r="U15" s="14">
        <f t="shared" si="12"/>
        <v>0</v>
      </c>
      <c r="V15" s="14">
        <f t="shared" si="12"/>
        <v>1</v>
      </c>
      <c r="W15" s="14">
        <f t="shared" si="12"/>
        <v>1</v>
      </c>
      <c r="X15" s="14">
        <f t="shared" si="12"/>
        <v>1</v>
      </c>
      <c r="Y15" s="14">
        <f t="shared" si="12"/>
        <v>1</v>
      </c>
      <c r="Z15" s="14">
        <f t="shared" si="12"/>
        <v>1</v>
      </c>
      <c r="AA15" s="14">
        <f t="shared" si="12"/>
        <v>1</v>
      </c>
      <c r="AB15" s="14">
        <f t="shared" si="12"/>
        <v>0</v>
      </c>
      <c r="AC15" s="14">
        <f t="shared" si="12"/>
        <v>0</v>
      </c>
      <c r="AD15" s="14">
        <f t="shared" si="12"/>
        <v>0</v>
      </c>
      <c r="AE15" s="14">
        <f t="shared" si="12"/>
        <v>0</v>
      </c>
      <c r="AF15" s="14">
        <f t="shared" si="12"/>
        <v>0</v>
      </c>
      <c r="AG15" s="14">
        <f t="shared" si="12"/>
        <v>0</v>
      </c>
      <c r="AH15" s="14">
        <f t="shared" si="12"/>
        <v>0</v>
      </c>
      <c r="AI15" s="14">
        <f t="shared" si="12"/>
        <v>0</v>
      </c>
      <c r="AJ15" s="14">
        <f t="shared" si="12"/>
        <v>0</v>
      </c>
      <c r="AK15" s="14">
        <f t="shared" si="12"/>
        <v>0</v>
      </c>
      <c r="AL15" s="14">
        <f t="shared" si="12"/>
        <v>0</v>
      </c>
    </row>
    <row r="16" spans="1:38" ht="14.25" thickBot="1">
      <c r="A16" s="8" t="s">
        <v>88</v>
      </c>
      <c r="B16" t="s">
        <v>180</v>
      </c>
      <c r="C16" s="24" t="s">
        <v>18</v>
      </c>
      <c r="D16" s="22"/>
      <c r="E16" s="12" t="str">
        <f t="shared" si="1"/>
        <v>3A</v>
      </c>
      <c r="F16" s="7" t="str">
        <f t="shared" si="0"/>
        <v>O </v>
      </c>
      <c r="G16" s="7" t="str">
        <f t="shared" si="2"/>
        <v>12</v>
      </c>
      <c r="I16" s="1" t="str">
        <f>DEC2HEX(ROW()-2,2)</f>
        <v>0E</v>
      </c>
      <c r="J16" s="13" t="str">
        <f t="shared" si="3"/>
        <v>PrintScreen </v>
      </c>
      <c r="K16" s="26" t="str">
        <f t="shared" si="4"/>
        <v>46</v>
      </c>
      <c r="M16" s="28" t="s">
        <v>10</v>
      </c>
      <c r="N16" s="33" t="str">
        <f t="shared" si="5"/>
        <v>1 </v>
      </c>
      <c r="O16" s="28" t="s">
        <v>18</v>
      </c>
      <c r="P16" s="34" t="str">
        <f t="shared" si="6"/>
        <v>F1 </v>
      </c>
      <c r="S16" s="14">
        <f aca="true" t="shared" si="13" ref="S16:AL16">IF(S7="",0,1)</f>
        <v>1</v>
      </c>
      <c r="T16" s="14">
        <f t="shared" si="13"/>
        <v>1</v>
      </c>
      <c r="U16" s="14">
        <f t="shared" si="13"/>
        <v>1</v>
      </c>
      <c r="V16" s="14">
        <f t="shared" si="13"/>
        <v>1</v>
      </c>
      <c r="W16" s="14">
        <f t="shared" si="13"/>
        <v>1</v>
      </c>
      <c r="X16" s="14">
        <f t="shared" si="13"/>
        <v>1</v>
      </c>
      <c r="Y16" s="14">
        <f t="shared" si="13"/>
        <v>1</v>
      </c>
      <c r="Z16" s="14">
        <f t="shared" si="13"/>
        <v>1</v>
      </c>
      <c r="AA16" s="14">
        <f t="shared" si="13"/>
        <v>1</v>
      </c>
      <c r="AB16" s="14">
        <f t="shared" si="13"/>
        <v>1</v>
      </c>
      <c r="AC16" s="14">
        <f t="shared" si="13"/>
        <v>0</v>
      </c>
      <c r="AD16" s="14">
        <f t="shared" si="13"/>
        <v>0</v>
      </c>
      <c r="AE16" s="14">
        <f t="shared" si="13"/>
        <v>0</v>
      </c>
      <c r="AF16" s="14">
        <f t="shared" si="13"/>
        <v>0</v>
      </c>
      <c r="AG16" s="14">
        <f t="shared" si="13"/>
        <v>0</v>
      </c>
      <c r="AH16" s="14">
        <f t="shared" si="13"/>
        <v>0</v>
      </c>
      <c r="AI16" s="14">
        <f t="shared" si="13"/>
        <v>0</v>
      </c>
      <c r="AJ16" s="14">
        <f t="shared" si="13"/>
        <v>0</v>
      </c>
      <c r="AK16" s="14">
        <f t="shared" si="13"/>
        <v>0</v>
      </c>
      <c r="AL16" s="14">
        <f t="shared" si="13"/>
        <v>0</v>
      </c>
    </row>
    <row r="17" spans="1:38" ht="14.25" thickBot="1">
      <c r="A17" s="8" t="s">
        <v>89</v>
      </c>
      <c r="B17" t="s">
        <v>181</v>
      </c>
      <c r="C17" s="24" t="s">
        <v>105</v>
      </c>
      <c r="D17" s="22"/>
      <c r="E17" s="12" t="str">
        <f t="shared" si="1"/>
        <v>32</v>
      </c>
      <c r="F17" s="7" t="str">
        <f t="shared" si="0"/>
        <v>P </v>
      </c>
      <c r="G17" s="7" t="str">
        <f t="shared" si="2"/>
        <v>13</v>
      </c>
      <c r="I17" s="1" t="str">
        <f>DEC2HEX(ROW()-2,2)</f>
        <v>0F</v>
      </c>
      <c r="J17" s="13" t="str">
        <f t="shared" si="3"/>
        <v>ENTER</v>
      </c>
      <c r="K17" s="26" t="str">
        <f t="shared" si="4"/>
        <v>28</v>
      </c>
      <c r="M17" s="28" t="s">
        <v>11</v>
      </c>
      <c r="N17" s="33" t="str">
        <f t="shared" si="5"/>
        <v>2 </v>
      </c>
      <c r="O17" s="28" t="s">
        <v>19</v>
      </c>
      <c r="P17" s="34" t="str">
        <f t="shared" si="6"/>
        <v>F2 </v>
      </c>
      <c r="S17" s="14">
        <f aca="true" t="shared" si="14" ref="S17:AL17">IF(S8="",0,1)</f>
        <v>1</v>
      </c>
      <c r="T17" s="14">
        <f t="shared" si="14"/>
        <v>1</v>
      </c>
      <c r="U17" s="14">
        <f t="shared" si="14"/>
        <v>1</v>
      </c>
      <c r="V17" s="14">
        <f t="shared" si="14"/>
        <v>1</v>
      </c>
      <c r="W17" s="14">
        <f t="shared" si="14"/>
        <v>1</v>
      </c>
      <c r="X17" s="14">
        <f t="shared" si="14"/>
        <v>1</v>
      </c>
      <c r="Y17" s="14">
        <f t="shared" si="14"/>
        <v>1</v>
      </c>
      <c r="Z17" s="14">
        <f t="shared" si="14"/>
        <v>1</v>
      </c>
      <c r="AA17" s="14">
        <f t="shared" si="14"/>
        <v>1</v>
      </c>
      <c r="AB17" s="14">
        <f t="shared" si="14"/>
        <v>1</v>
      </c>
      <c r="AC17" s="14">
        <f t="shared" si="14"/>
        <v>0</v>
      </c>
      <c r="AD17" s="14">
        <f t="shared" si="14"/>
        <v>0</v>
      </c>
      <c r="AE17" s="14">
        <f t="shared" si="14"/>
        <v>0</v>
      </c>
      <c r="AF17" s="14">
        <f t="shared" si="14"/>
        <v>0</v>
      </c>
      <c r="AG17" s="14">
        <f t="shared" si="14"/>
        <v>0</v>
      </c>
      <c r="AH17" s="14">
        <f t="shared" si="14"/>
        <v>0</v>
      </c>
      <c r="AI17" s="14">
        <f t="shared" si="14"/>
        <v>0</v>
      </c>
      <c r="AJ17" s="14">
        <f t="shared" si="14"/>
        <v>0</v>
      </c>
      <c r="AK17" s="14">
        <f t="shared" si="14"/>
        <v>0</v>
      </c>
      <c r="AL17" s="14">
        <f t="shared" si="14"/>
        <v>0</v>
      </c>
    </row>
    <row r="18" spans="1:38" ht="14.25" thickBot="1">
      <c r="A18" s="8" t="s">
        <v>77</v>
      </c>
      <c r="B18" t="s">
        <v>182</v>
      </c>
      <c r="C18" s="24" t="s">
        <v>123</v>
      </c>
      <c r="D18" s="22"/>
      <c r="E18" s="12" t="str">
        <f t="shared" si="1"/>
        <v>46</v>
      </c>
      <c r="F18" s="7" t="str">
        <f t="shared" si="0"/>
        <v>Q </v>
      </c>
      <c r="G18" s="7" t="str">
        <f t="shared" si="2"/>
        <v>14</v>
      </c>
      <c r="I18" s="1" t="str">
        <f>DEC2HEX(ROW()-2,2)</f>
        <v>10</v>
      </c>
      <c r="J18" s="13" t="e">
        <f t="shared" si="3"/>
        <v>#N/A</v>
      </c>
      <c r="K18" s="26" t="e">
        <f t="shared" si="4"/>
        <v>#N/A</v>
      </c>
      <c r="M18" s="28" t="s">
        <v>91</v>
      </c>
      <c r="N18" s="33" t="str">
        <f t="shared" si="5"/>
        <v>3 </v>
      </c>
      <c r="O18" s="28" t="s">
        <v>20</v>
      </c>
      <c r="P18" s="34" t="str">
        <f t="shared" si="6"/>
        <v>F3 </v>
      </c>
      <c r="S18" s="14">
        <f aca="true" t="shared" si="15" ref="S18:AL18">IF(S9="",0,1)</f>
        <v>1</v>
      </c>
      <c r="T18" s="14">
        <f t="shared" si="15"/>
        <v>1</v>
      </c>
      <c r="U18" s="14">
        <f t="shared" si="15"/>
        <v>1</v>
      </c>
      <c r="V18" s="14">
        <f t="shared" si="15"/>
        <v>1</v>
      </c>
      <c r="W18" s="14">
        <f t="shared" si="15"/>
        <v>1</v>
      </c>
      <c r="X18" s="14">
        <f t="shared" si="15"/>
        <v>1</v>
      </c>
      <c r="Y18" s="14">
        <f t="shared" si="15"/>
        <v>1</v>
      </c>
      <c r="Z18" s="14">
        <f t="shared" si="15"/>
        <v>1</v>
      </c>
      <c r="AA18" s="14">
        <f t="shared" si="15"/>
        <v>1</v>
      </c>
      <c r="AB18" s="14">
        <f t="shared" si="15"/>
        <v>1</v>
      </c>
      <c r="AC18" s="14">
        <f t="shared" si="15"/>
        <v>0</v>
      </c>
      <c r="AD18" s="14">
        <f t="shared" si="15"/>
        <v>0</v>
      </c>
      <c r="AE18" s="14">
        <f t="shared" si="15"/>
        <v>0</v>
      </c>
      <c r="AF18" s="14">
        <f t="shared" si="15"/>
        <v>0</v>
      </c>
      <c r="AG18" s="14">
        <f t="shared" si="15"/>
        <v>0</v>
      </c>
      <c r="AH18" s="14">
        <f t="shared" si="15"/>
        <v>0</v>
      </c>
      <c r="AI18" s="14">
        <f t="shared" si="15"/>
        <v>0</v>
      </c>
      <c r="AJ18" s="14">
        <f t="shared" si="15"/>
        <v>0</v>
      </c>
      <c r="AK18" s="14">
        <f t="shared" si="15"/>
        <v>0</v>
      </c>
      <c r="AL18" s="14">
        <f t="shared" si="15"/>
        <v>0</v>
      </c>
    </row>
    <row r="19" spans="1:38" ht="14.25" thickBot="1">
      <c r="A19" s="8" t="s">
        <v>90</v>
      </c>
      <c r="B19" t="s">
        <v>183</v>
      </c>
      <c r="C19" s="24" t="s">
        <v>16</v>
      </c>
      <c r="D19" s="22"/>
      <c r="E19" s="12" t="str">
        <f t="shared" si="1"/>
        <v>2E</v>
      </c>
      <c r="F19" s="7" t="str">
        <f t="shared" si="0"/>
        <v>R </v>
      </c>
      <c r="G19" s="7" t="str">
        <f t="shared" si="2"/>
        <v>15</v>
      </c>
      <c r="I19" s="1" t="str">
        <f>DEC2HEX(ROW()-2,2)</f>
        <v>11</v>
      </c>
      <c r="J19" s="13" t="str">
        <f t="shared" si="3"/>
        <v>F5 </v>
      </c>
      <c r="K19" s="26" t="str">
        <f t="shared" si="4"/>
        <v>3E</v>
      </c>
      <c r="M19" s="28" t="s">
        <v>95</v>
      </c>
      <c r="N19" s="33" t="str">
        <f t="shared" si="5"/>
        <v>4 </v>
      </c>
      <c r="O19" s="28" t="s">
        <v>21</v>
      </c>
      <c r="P19" s="34" t="str">
        <f t="shared" si="6"/>
        <v>F4 </v>
      </c>
      <c r="S19" s="14">
        <f aca="true" t="shared" si="16" ref="S19:AL19">IF(S10="",0,1)</f>
        <v>1</v>
      </c>
      <c r="T19" s="14">
        <f t="shared" si="16"/>
        <v>1</v>
      </c>
      <c r="U19" s="14">
        <f t="shared" si="16"/>
        <v>1</v>
      </c>
      <c r="V19" s="14">
        <f t="shared" si="16"/>
        <v>1</v>
      </c>
      <c r="W19" s="14">
        <f t="shared" si="16"/>
        <v>1</v>
      </c>
      <c r="X19" s="14">
        <f t="shared" si="16"/>
        <v>1</v>
      </c>
      <c r="Y19" s="14">
        <f t="shared" si="16"/>
        <v>1</v>
      </c>
      <c r="Z19" s="14">
        <f t="shared" si="16"/>
        <v>1</v>
      </c>
      <c r="AA19" s="14">
        <f t="shared" si="16"/>
        <v>1</v>
      </c>
      <c r="AB19" s="14">
        <f t="shared" si="16"/>
        <v>0</v>
      </c>
      <c r="AC19" s="14">
        <f t="shared" si="16"/>
        <v>0</v>
      </c>
      <c r="AD19" s="14">
        <f t="shared" si="16"/>
        <v>0</v>
      </c>
      <c r="AE19" s="14">
        <f t="shared" si="16"/>
        <v>0</v>
      </c>
      <c r="AF19" s="14">
        <f t="shared" si="16"/>
        <v>0</v>
      </c>
      <c r="AG19" s="14">
        <f t="shared" si="16"/>
        <v>0</v>
      </c>
      <c r="AH19" s="14">
        <f t="shared" si="16"/>
        <v>0</v>
      </c>
      <c r="AI19" s="14">
        <f t="shared" si="16"/>
        <v>0</v>
      </c>
      <c r="AJ19" s="14">
        <f t="shared" si="16"/>
        <v>0</v>
      </c>
      <c r="AK19" s="14">
        <f t="shared" si="16"/>
        <v>0</v>
      </c>
      <c r="AL19" s="14">
        <f t="shared" si="16"/>
        <v>0</v>
      </c>
    </row>
    <row r="20" spans="1:38" ht="14.25" thickBot="1">
      <c r="A20" s="8" t="s">
        <v>86</v>
      </c>
      <c r="B20" t="s">
        <v>184</v>
      </c>
      <c r="C20" s="24" t="s">
        <v>21</v>
      </c>
      <c r="D20" s="22"/>
      <c r="E20" s="12" t="str">
        <f t="shared" si="1"/>
        <v>3D</v>
      </c>
      <c r="F20" s="7" t="str">
        <f t="shared" si="0"/>
        <v>S </v>
      </c>
      <c r="G20" s="7" t="str">
        <f t="shared" si="2"/>
        <v>16</v>
      </c>
      <c r="I20" s="1" t="str">
        <f>DEC2HEX(ROW()-2,2)</f>
        <v>12</v>
      </c>
      <c r="J20" s="13" t="str">
        <f t="shared" si="3"/>
        <v>￥ ｜</v>
      </c>
      <c r="K20" s="26" t="str">
        <f t="shared" si="4"/>
        <v>89</v>
      </c>
      <c r="M20" s="28" t="s">
        <v>96</v>
      </c>
      <c r="N20" s="33" t="str">
        <f t="shared" si="5"/>
        <v>5 </v>
      </c>
      <c r="O20" s="28" t="s">
        <v>22</v>
      </c>
      <c r="P20" s="34" t="str">
        <f t="shared" si="6"/>
        <v>F5 </v>
      </c>
      <c r="S20" s="19" t="str">
        <f>DEC2HEX(S19*128+S18*64+S17*32+S16*16+S15*8+S14*4+S13*2+S12,2)</f>
        <v>F8</v>
      </c>
      <c r="T20" s="19" t="str">
        <f>DEC2HEX(T19*128+T18*64+T17*32+T16*16+T15*8+T14*4+T13*2+T12,2)</f>
        <v>FF</v>
      </c>
      <c r="U20" s="19" t="str">
        <f>DEC2HEX(U19*128+U18*64+U17*32+U16*16+U15*8+U14*4+U13*2+U12,2)</f>
        <v>F6</v>
      </c>
      <c r="V20" s="19" t="str">
        <f>DEC2HEX(V19*128+V18*64+V17*32+V16*16+V15*8+V14*4+V13*2+V12,2)</f>
        <v>FF</v>
      </c>
      <c r="W20" s="19" t="str">
        <f>DEC2HEX(W19*128+W18*64+W17*32+W16*16+W15*8+W14*4+W13*2+W12,2)</f>
        <v>FF</v>
      </c>
      <c r="X20" s="19" t="str">
        <f>DEC2HEX(X19*128+X18*64+X17*32+X16*16+X15*8+X14*4+X13*2+X12,2)</f>
        <v>FF</v>
      </c>
      <c r="Y20" s="19" t="str">
        <f>DEC2HEX(Y19*128+Y18*64+Y17*32+Y16*16+Y15*8+Y14*4+Y13*2+Y12,2)</f>
        <v>FF</v>
      </c>
      <c r="Z20" s="19" t="str">
        <f>DEC2HEX(Z19*128+Z18*64+Z17*32+Z16*16+Z15*8+Z14*4+Z13*2+Z12,2)</f>
        <v>FF</v>
      </c>
      <c r="AA20" s="19" t="str">
        <f>DEC2HEX(AA19*128+AA18*64+AA17*32+AA16*16+AA15*8+AA14*4+AA13*2+AA12,2)</f>
        <v>FF</v>
      </c>
      <c r="AB20" s="19" t="str">
        <f>DEC2HEX(AB19*128+AB18*64+AB17*32+AB16*16+AB15*8+AB14*4+AB13*2+AB12,2)</f>
        <v>70</v>
      </c>
      <c r="AC20" s="19" t="str">
        <f>DEC2HEX(AC19*128+AC18*64+AC17*32+AC16*16+AC15*8+AC14*4+AC13*2+AC12,2)</f>
        <v>00</v>
      </c>
      <c r="AD20" s="19" t="str">
        <f>DEC2HEX(AD19*128+AD18*64+AD17*32+AD16*16+AD15*8+AD14*4+AD13*2+AD12,2)</f>
        <v>00</v>
      </c>
      <c r="AE20" s="19" t="str">
        <f>DEC2HEX(AE19*128+AE18*64+AE17*32+AE16*16+AE15*8+AE14*4+AE13*2+AE12,2)</f>
        <v>00</v>
      </c>
      <c r="AF20" s="19" t="str">
        <f>DEC2HEX(AF19*128+AF18*64+AF17*32+AF16*16+AF15*8+AF14*4+AF13*2+AF12,2)</f>
        <v>00</v>
      </c>
      <c r="AG20" s="19" t="str">
        <f>DEC2HEX(AG19*128+AG18*64+AG17*32+AG16*16+AG15*8+AG14*4+AG13*2+AG12,2)</f>
        <v>00</v>
      </c>
      <c r="AH20" s="19" t="str">
        <f>DEC2HEX(AH19*128+AH18*64+AH17*32+AH16*16+AH15*8+AH14*4+AH13*2+AH12,2)</f>
        <v>00</v>
      </c>
      <c r="AI20" s="19" t="str">
        <f>DEC2HEX(AI19*128+AI18*64+AI17*32+AI16*16+AI15*8+AI14*4+AI13*2+AI12,2)</f>
        <v>00</v>
      </c>
      <c r="AJ20" s="19" t="str">
        <f>DEC2HEX(AJ19*128+AJ18*64+AJ17*32+AJ16*16+AJ15*8+AJ14*4+AJ13*2+AJ12,2)</f>
        <v>00</v>
      </c>
      <c r="AK20" s="19" t="str">
        <f>DEC2HEX(AK19*128+AK18*64+AK17*32+AK16*16+AK15*8+AK14*4+AK13*2+AK12,2)</f>
        <v>00</v>
      </c>
      <c r="AL20" s="19" t="str">
        <f>DEC2HEX(AL19*128+AL18*64+AL17*32+AL16*16+AL15*8+AL14*4+AL13*2+AL12,2)</f>
        <v>00</v>
      </c>
    </row>
    <row r="21" spans="1:16" ht="14.25" thickBot="1">
      <c r="A21" s="8" t="s">
        <v>92</v>
      </c>
      <c r="B21" t="s">
        <v>185</v>
      </c>
      <c r="C21" s="24" t="s">
        <v>100</v>
      </c>
      <c r="D21" s="22"/>
      <c r="E21" s="12" t="str">
        <f t="shared" si="1"/>
        <v>26</v>
      </c>
      <c r="F21" s="7" t="str">
        <f t="shared" si="0"/>
        <v>T </v>
      </c>
      <c r="G21" s="7" t="str">
        <f t="shared" si="2"/>
        <v>17</v>
      </c>
      <c r="I21" s="1" t="str">
        <f>DEC2HEX(ROW()-2,2)</f>
        <v>13</v>
      </c>
      <c r="J21" s="13" t="e">
        <f t="shared" si="3"/>
        <v>#N/A</v>
      </c>
      <c r="K21" s="26" t="e">
        <f t="shared" si="4"/>
        <v>#N/A</v>
      </c>
      <c r="M21" s="28" t="s">
        <v>97</v>
      </c>
      <c r="N21" s="33" t="str">
        <f t="shared" si="5"/>
        <v>6 </v>
      </c>
      <c r="O21" s="28" t="s">
        <v>23</v>
      </c>
      <c r="P21" s="34" t="str">
        <f t="shared" si="6"/>
        <v>F6 </v>
      </c>
    </row>
    <row r="22" spans="1:38" ht="14.25" thickBot="1">
      <c r="A22" s="8" t="s">
        <v>93</v>
      </c>
      <c r="B22" t="s">
        <v>186</v>
      </c>
      <c r="C22" s="24" t="s">
        <v>86</v>
      </c>
      <c r="D22" s="22"/>
      <c r="E22" s="12" t="str">
        <f t="shared" si="1"/>
        <v>16</v>
      </c>
      <c r="F22" s="7" t="str">
        <f t="shared" si="0"/>
        <v>U </v>
      </c>
      <c r="G22" s="7" t="str">
        <f t="shared" si="2"/>
        <v>18</v>
      </c>
      <c r="I22" s="1" t="str">
        <f>DEC2HEX(ROW()-2,2)</f>
        <v>14</v>
      </c>
      <c r="J22" s="13" t="str">
        <f t="shared" si="3"/>
        <v>M </v>
      </c>
      <c r="K22" s="26" t="str">
        <f t="shared" si="4"/>
        <v>10</v>
      </c>
      <c r="M22" s="28" t="s">
        <v>98</v>
      </c>
      <c r="N22" s="33" t="str">
        <f t="shared" si="5"/>
        <v>7 </v>
      </c>
      <c r="O22" s="28" t="s">
        <v>115</v>
      </c>
      <c r="P22" s="34" t="str">
        <f t="shared" si="6"/>
        <v>F7 </v>
      </c>
      <c r="S22" s="47">
        <v>0</v>
      </c>
      <c r="T22" s="47">
        <v>1</v>
      </c>
      <c r="U22" s="47">
        <v>2</v>
      </c>
      <c r="V22" s="47">
        <v>3</v>
      </c>
      <c r="W22" s="47">
        <v>4</v>
      </c>
      <c r="X22" s="47">
        <v>5</v>
      </c>
      <c r="Y22" s="47">
        <v>6</v>
      </c>
      <c r="Z22" s="47">
        <v>7</v>
      </c>
      <c r="AA22" s="47">
        <v>8</v>
      </c>
      <c r="AB22" s="47">
        <v>9</v>
      </c>
      <c r="AC22" s="47">
        <v>10</v>
      </c>
      <c r="AD22" s="47">
        <v>11</v>
      </c>
      <c r="AE22" s="47">
        <v>12</v>
      </c>
      <c r="AF22" s="47">
        <v>13</v>
      </c>
      <c r="AG22" s="47">
        <v>14</v>
      </c>
      <c r="AH22" s="47">
        <v>15</v>
      </c>
      <c r="AI22" s="47">
        <v>16</v>
      </c>
      <c r="AJ22" s="47">
        <v>17</v>
      </c>
      <c r="AK22" s="47">
        <v>18</v>
      </c>
      <c r="AL22" s="47">
        <v>19</v>
      </c>
    </row>
    <row r="23" spans="1:52" ht="14.25" thickBot="1">
      <c r="A23" s="8" t="s">
        <v>94</v>
      </c>
      <c r="B23" t="s">
        <v>187</v>
      </c>
      <c r="C23" s="24" t="s">
        <v>14</v>
      </c>
      <c r="D23" s="22"/>
      <c r="E23" s="12" t="str">
        <f t="shared" si="1"/>
        <v>2C</v>
      </c>
      <c r="F23" s="7" t="str">
        <f t="shared" si="0"/>
        <v>V </v>
      </c>
      <c r="G23" s="7" t="str">
        <f t="shared" si="2"/>
        <v>19</v>
      </c>
      <c r="I23" s="1" t="str">
        <f>DEC2HEX(ROW()-2,2)</f>
        <v>15</v>
      </c>
      <c r="J23" s="13" t="str">
        <f t="shared" si="3"/>
        <v>J </v>
      </c>
      <c r="K23" s="26" t="str">
        <f t="shared" si="4"/>
        <v>0D</v>
      </c>
      <c r="M23" s="28" t="s">
        <v>99</v>
      </c>
      <c r="N23" s="33" t="str">
        <f t="shared" si="5"/>
        <v>8 </v>
      </c>
      <c r="O23" s="28" t="s">
        <v>116</v>
      </c>
      <c r="P23" s="34" t="str">
        <f t="shared" si="6"/>
        <v>F8 </v>
      </c>
      <c r="S23" s="19" t="s">
        <v>72</v>
      </c>
      <c r="T23" s="19"/>
      <c r="U23" s="19" t="s">
        <v>72</v>
      </c>
      <c r="V23" s="19"/>
      <c r="W23" s="19" t="s">
        <v>72</v>
      </c>
      <c r="X23" s="19"/>
      <c r="Y23" s="19" t="s">
        <v>72</v>
      </c>
      <c r="Z23" s="19"/>
      <c r="AA23" s="19" t="s">
        <v>72</v>
      </c>
      <c r="AB23" s="19"/>
      <c r="AC23" s="19" t="s">
        <v>72</v>
      </c>
      <c r="AD23" s="19"/>
      <c r="AE23" s="19" t="s">
        <v>72</v>
      </c>
      <c r="AF23" s="19"/>
      <c r="AG23" s="19" t="s">
        <v>72</v>
      </c>
      <c r="AH23" s="19"/>
      <c r="AI23" s="19" t="s">
        <v>72</v>
      </c>
      <c r="AJ23" s="19"/>
      <c r="AK23" s="19" t="s">
        <v>72</v>
      </c>
      <c r="AL23" s="19"/>
      <c r="AO23" s="19" t="s">
        <v>72</v>
      </c>
      <c r="AP23" s="19"/>
      <c r="AQ23" s="19" t="s">
        <v>72</v>
      </c>
      <c r="AS23" s="19" t="s">
        <v>72</v>
      </c>
      <c r="AT23" s="14"/>
      <c r="AU23" s="19" t="s">
        <v>72</v>
      </c>
      <c r="AV23" s="14"/>
      <c r="AX23" s="19" t="s">
        <v>72</v>
      </c>
      <c r="AZ23" s="19" t="s">
        <v>72</v>
      </c>
    </row>
    <row r="24" spans="1:52" ht="14.25" thickBot="1">
      <c r="A24" s="8" t="s">
        <v>6</v>
      </c>
      <c r="B24" t="s">
        <v>188</v>
      </c>
      <c r="C24" s="24" t="s">
        <v>22</v>
      </c>
      <c r="D24" s="22"/>
      <c r="E24" s="12" t="str">
        <f t="shared" si="1"/>
        <v>3E</v>
      </c>
      <c r="F24" s="7" t="str">
        <f t="shared" si="0"/>
        <v>W </v>
      </c>
      <c r="G24" s="7" t="str">
        <f t="shared" si="2"/>
        <v>1A</v>
      </c>
      <c r="I24" s="1" t="str">
        <f>DEC2HEX(ROW()-2,2)</f>
        <v>16</v>
      </c>
      <c r="J24" s="13" t="str">
        <f t="shared" si="3"/>
        <v>U </v>
      </c>
      <c r="K24" s="26" t="str">
        <f t="shared" si="4"/>
        <v>18</v>
      </c>
      <c r="M24" s="28" t="s">
        <v>100</v>
      </c>
      <c r="N24" s="33" t="str">
        <f t="shared" si="5"/>
        <v>9 </v>
      </c>
      <c r="O24" s="28" t="s">
        <v>118</v>
      </c>
      <c r="P24" s="34" t="str">
        <f t="shared" si="6"/>
        <v>F9 </v>
      </c>
      <c r="S24" s="19" t="s">
        <v>311</v>
      </c>
      <c r="T24" s="19"/>
      <c r="U24" s="19" t="s">
        <v>311</v>
      </c>
      <c r="V24" s="19"/>
      <c r="W24" s="19" t="s">
        <v>311</v>
      </c>
      <c r="X24" s="19"/>
      <c r="Y24" s="19" t="s">
        <v>311</v>
      </c>
      <c r="Z24" s="19"/>
      <c r="AA24" s="19" t="s">
        <v>311</v>
      </c>
      <c r="AB24" s="19"/>
      <c r="AC24" s="19" t="s">
        <v>311</v>
      </c>
      <c r="AD24" s="19"/>
      <c r="AE24" s="19" t="s">
        <v>311</v>
      </c>
      <c r="AF24" s="19"/>
      <c r="AG24" s="19" t="s">
        <v>311</v>
      </c>
      <c r="AH24" s="19"/>
      <c r="AI24" s="19" t="s">
        <v>311</v>
      </c>
      <c r="AJ24" s="19"/>
      <c r="AK24" s="19" t="s">
        <v>311</v>
      </c>
      <c r="AL24" s="19"/>
      <c r="AO24" s="19" t="s">
        <v>311</v>
      </c>
      <c r="AP24" s="19"/>
      <c r="AQ24" s="19" t="s">
        <v>311</v>
      </c>
      <c r="AS24" s="19" t="s">
        <v>311</v>
      </c>
      <c r="AT24" s="14"/>
      <c r="AU24" s="19" t="s">
        <v>311</v>
      </c>
      <c r="AV24" s="14"/>
      <c r="AX24" s="19" t="s">
        <v>311</v>
      </c>
      <c r="AZ24" s="19" t="s">
        <v>311</v>
      </c>
    </row>
    <row r="25" spans="1:52" ht="14.25" thickBot="1">
      <c r="A25" s="8" t="s">
        <v>7</v>
      </c>
      <c r="B25" t="s">
        <v>189</v>
      </c>
      <c r="C25" s="24" t="s">
        <v>20</v>
      </c>
      <c r="D25" s="22"/>
      <c r="E25" s="12" t="str">
        <f t="shared" si="1"/>
        <v>3C</v>
      </c>
      <c r="F25" s="7" t="str">
        <f t="shared" si="0"/>
        <v>X </v>
      </c>
      <c r="G25" s="7" t="str">
        <f t="shared" si="2"/>
        <v>1B</v>
      </c>
      <c r="I25" s="1" t="str">
        <f>DEC2HEX(ROW()-2,2)</f>
        <v>17</v>
      </c>
      <c r="J25" s="13" t="str">
        <f t="shared" si="3"/>
        <v>7 </v>
      </c>
      <c r="K25" s="26" t="str">
        <f t="shared" si="4"/>
        <v>24</v>
      </c>
      <c r="M25" s="28" t="s">
        <v>101</v>
      </c>
      <c r="N25" s="33" t="str">
        <f t="shared" si="5"/>
        <v>0 </v>
      </c>
      <c r="O25" s="28" t="s">
        <v>120</v>
      </c>
      <c r="P25" s="34" t="str">
        <f t="shared" si="6"/>
        <v>F10 </v>
      </c>
      <c r="S25" s="19" t="s">
        <v>311</v>
      </c>
      <c r="T25" s="19"/>
      <c r="U25" s="19" t="s">
        <v>72</v>
      </c>
      <c r="V25" s="19"/>
      <c r="W25" s="19" t="s">
        <v>312</v>
      </c>
      <c r="X25" s="19"/>
      <c r="Y25" s="19" t="s">
        <v>103</v>
      </c>
      <c r="Z25" s="19"/>
      <c r="AA25" s="19" t="s">
        <v>115</v>
      </c>
      <c r="AB25" s="19"/>
      <c r="AC25" s="19" t="s">
        <v>129</v>
      </c>
      <c r="AD25" s="19"/>
      <c r="AE25" s="19" t="s">
        <v>127</v>
      </c>
      <c r="AF25" s="19"/>
      <c r="AG25" s="19" t="s">
        <v>144</v>
      </c>
      <c r="AH25" s="19"/>
      <c r="AI25" s="19" t="s">
        <v>152</v>
      </c>
      <c r="AJ25" s="19"/>
      <c r="AK25" s="19" t="s">
        <v>156</v>
      </c>
      <c r="AL25" s="19"/>
      <c r="AO25" s="19" t="s">
        <v>326</v>
      </c>
      <c r="AP25" s="19"/>
      <c r="AQ25" s="19" t="s">
        <v>321</v>
      </c>
      <c r="AS25" s="19" t="s">
        <v>322</v>
      </c>
      <c r="AT25" s="14"/>
      <c r="AU25" s="19" t="s">
        <v>323</v>
      </c>
      <c r="AV25" s="14"/>
      <c r="AX25" s="19" t="s">
        <v>324</v>
      </c>
      <c r="AZ25" s="19" t="s">
        <v>331</v>
      </c>
    </row>
    <row r="26" spans="1:52" ht="14.25" thickBot="1">
      <c r="A26" s="8" t="s">
        <v>8</v>
      </c>
      <c r="B26" t="s">
        <v>190</v>
      </c>
      <c r="C26" s="24" t="s">
        <v>10</v>
      </c>
      <c r="D26" s="22"/>
      <c r="E26" s="12" t="str">
        <f t="shared" si="1"/>
        <v>1E</v>
      </c>
      <c r="F26" s="7" t="str">
        <f t="shared" si="0"/>
        <v>Y </v>
      </c>
      <c r="G26" s="7" t="str">
        <f t="shared" si="2"/>
        <v>1C</v>
      </c>
      <c r="I26" s="1" t="str">
        <f>DEC2HEX(ROW()-2,2)</f>
        <v>18</v>
      </c>
      <c r="J26" s="13" t="str">
        <f t="shared" si="3"/>
        <v>0 </v>
      </c>
      <c r="K26" s="26" t="str">
        <f t="shared" si="4"/>
        <v>27</v>
      </c>
      <c r="M26" s="28" t="s">
        <v>15</v>
      </c>
      <c r="N26" s="33" t="str">
        <f t="shared" si="5"/>
        <v>-_  -=</v>
      </c>
      <c r="O26" s="28" t="s">
        <v>121</v>
      </c>
      <c r="P26" s="34" t="str">
        <f t="shared" si="6"/>
        <v>F11 </v>
      </c>
      <c r="S26" s="19" t="s">
        <v>311</v>
      </c>
      <c r="T26" s="19"/>
      <c r="U26" s="19" t="s">
        <v>311</v>
      </c>
      <c r="V26" s="19"/>
      <c r="W26" s="19" t="s">
        <v>311</v>
      </c>
      <c r="X26" s="19"/>
      <c r="Y26" s="19" t="s">
        <v>311</v>
      </c>
      <c r="Z26" s="19"/>
      <c r="AA26" s="19" t="s">
        <v>311</v>
      </c>
      <c r="AB26" s="19"/>
      <c r="AC26" s="19" t="s">
        <v>311</v>
      </c>
      <c r="AD26" s="19"/>
      <c r="AE26" s="19" t="s">
        <v>311</v>
      </c>
      <c r="AF26" s="19"/>
      <c r="AG26" s="19" t="s">
        <v>311</v>
      </c>
      <c r="AH26" s="19"/>
      <c r="AI26" s="19" t="s">
        <v>311</v>
      </c>
      <c r="AJ26" s="19"/>
      <c r="AK26" s="19" t="s">
        <v>311</v>
      </c>
      <c r="AL26" s="19"/>
      <c r="AO26" s="19" t="s">
        <v>311</v>
      </c>
      <c r="AP26" s="19"/>
      <c r="AQ26" s="19" t="s">
        <v>311</v>
      </c>
      <c r="AS26" s="19" t="s">
        <v>311</v>
      </c>
      <c r="AT26" s="14"/>
      <c r="AU26" s="19" t="s">
        <v>311</v>
      </c>
      <c r="AV26" s="14"/>
      <c r="AX26" s="19" t="s">
        <v>311</v>
      </c>
      <c r="AZ26" s="19" t="s">
        <v>311</v>
      </c>
    </row>
    <row r="27" spans="1:53" ht="14.25" thickBot="1">
      <c r="A27" s="8" t="s">
        <v>9</v>
      </c>
      <c r="B27" t="s">
        <v>191</v>
      </c>
      <c r="C27" s="24" t="s">
        <v>121</v>
      </c>
      <c r="D27" s="22"/>
      <c r="E27" s="12" t="str">
        <f t="shared" si="1"/>
        <v>44</v>
      </c>
      <c r="F27" s="7" t="str">
        <f t="shared" si="0"/>
        <v>Z </v>
      </c>
      <c r="G27" s="7" t="str">
        <f t="shared" si="2"/>
        <v>1D</v>
      </c>
      <c r="I27" s="1" t="str">
        <f>DEC2HEX(ROW()-2,2)</f>
        <v>19</v>
      </c>
      <c r="J27" s="13" t="str">
        <f t="shared" si="3"/>
        <v>F4 </v>
      </c>
      <c r="K27" s="26" t="str">
        <f t="shared" si="4"/>
        <v>3D</v>
      </c>
      <c r="M27" s="28" t="s">
        <v>16</v>
      </c>
      <c r="N27" s="33" t="str">
        <f t="shared" si="5"/>
        <v>=+ ^~</v>
      </c>
      <c r="O27" s="28" t="s">
        <v>122</v>
      </c>
      <c r="P27" s="34" t="str">
        <f t="shared" si="6"/>
        <v>F12 </v>
      </c>
      <c r="R27" s="14">
        <v>0</v>
      </c>
      <c r="S27" s="19" t="str">
        <f aca="true" t="shared" si="17" ref="S27:AB34">IF(ISERROR(INDEX($J$2:$K$200,S$22*8+1+$R27,2))=TRUE,"FF",INDEX($J$2:$K$200,S$22*8+1+$R27,2))</f>
        <v>FF</v>
      </c>
      <c r="T27" s="19" t="str">
        <f t="shared" si="17"/>
        <v>29</v>
      </c>
      <c r="U27" s="19" t="str">
        <f t="shared" si="17"/>
        <v>FF</v>
      </c>
      <c r="V27" s="19" t="str">
        <f t="shared" si="17"/>
        <v>27</v>
      </c>
      <c r="W27" s="19" t="str">
        <f t="shared" si="17"/>
        <v>2C</v>
      </c>
      <c r="X27" s="19" t="str">
        <f t="shared" si="17"/>
        <v>87</v>
      </c>
      <c r="Y27" s="19" t="str">
        <f t="shared" si="17"/>
        <v>38</v>
      </c>
      <c r="Z27" s="19" t="str">
        <f t="shared" si="17"/>
        <v>37</v>
      </c>
      <c r="AA27" s="19" t="str">
        <f t="shared" si="17"/>
        <v>36</v>
      </c>
      <c r="AB27" s="19" t="str">
        <f t="shared" si="17"/>
        <v>FF</v>
      </c>
      <c r="AC27" s="19" t="str">
        <f aca="true" t="shared" si="18" ref="AC27:AL34">IF(ISERROR(INDEX($J$2:$K$200,AC$22*8+1+$R27,2))=TRUE,"FF",INDEX($J$2:$K$200,AC$22*8+1+$R27,2))</f>
        <v>FF</v>
      </c>
      <c r="AD27" s="19" t="str">
        <f t="shared" si="18"/>
        <v>FF</v>
      </c>
      <c r="AE27" s="19" t="str">
        <f t="shared" si="18"/>
        <v>FF</v>
      </c>
      <c r="AF27" s="19" t="str">
        <f t="shared" si="18"/>
        <v>FF</v>
      </c>
      <c r="AG27" s="19" t="str">
        <f t="shared" si="18"/>
        <v>FF</v>
      </c>
      <c r="AH27" s="19" t="str">
        <f t="shared" si="18"/>
        <v>FF</v>
      </c>
      <c r="AI27" s="19" t="str">
        <f t="shared" si="18"/>
        <v>FF</v>
      </c>
      <c r="AJ27" s="19" t="str">
        <f t="shared" si="18"/>
        <v>FF</v>
      </c>
      <c r="AK27" s="19" t="str">
        <f t="shared" si="18"/>
        <v>FF</v>
      </c>
      <c r="AL27" s="19" t="str">
        <f t="shared" si="18"/>
        <v>FF</v>
      </c>
      <c r="AO27" s="19" t="str">
        <f>M2</f>
        <v>2F</v>
      </c>
      <c r="AP27" s="19" t="str">
        <f>M6</f>
        <v>0F</v>
      </c>
      <c r="AQ27" s="19" t="str">
        <f>M10</f>
        <v>0C</v>
      </c>
      <c r="AR27" s="19" t="str">
        <f>M14</f>
        <v>2B</v>
      </c>
      <c r="AS27" s="19" t="str">
        <f>M18</f>
        <v>20</v>
      </c>
      <c r="AT27" s="19" t="str">
        <f>M22</f>
        <v>24</v>
      </c>
      <c r="AU27" s="19" t="str">
        <f>M26</f>
        <v>2D</v>
      </c>
      <c r="AV27" s="19" t="str">
        <f>M30</f>
        <v>FF</v>
      </c>
      <c r="AX27" t="str">
        <f>S20</f>
        <v>F8</v>
      </c>
      <c r="AY27" t="str">
        <f>AA20</f>
        <v>FF</v>
      </c>
      <c r="AZ27" s="14" t="str">
        <f>AI20</f>
        <v>00</v>
      </c>
      <c r="BA27" s="14" t="str">
        <f>DEC2HEX(M46,2)</f>
        <v>00</v>
      </c>
    </row>
    <row r="28" spans="1:53" ht="14.25" thickBot="1">
      <c r="A28" s="8" t="s">
        <v>10</v>
      </c>
      <c r="B28" t="s">
        <v>192</v>
      </c>
      <c r="C28" s="24" t="s">
        <v>124</v>
      </c>
      <c r="D28" s="22"/>
      <c r="E28" s="12" t="str">
        <f t="shared" si="1"/>
        <v>47</v>
      </c>
      <c r="F28" s="7" t="str">
        <f t="shared" si="0"/>
        <v>1 </v>
      </c>
      <c r="G28" s="7" t="str">
        <f t="shared" si="2"/>
        <v>1E</v>
      </c>
      <c r="I28" s="1" t="str">
        <f>DEC2HEX(ROW()-2,2)</f>
        <v>1A</v>
      </c>
      <c r="J28" s="13" t="str">
        <f t="shared" si="3"/>
        <v>=+ ^~</v>
      </c>
      <c r="K28" s="26" t="str">
        <f t="shared" si="4"/>
        <v>2E</v>
      </c>
      <c r="M28" s="28" t="s">
        <v>82</v>
      </c>
      <c r="N28" s="33" t="e">
        <f t="shared" si="5"/>
        <v>#N/A</v>
      </c>
      <c r="O28" s="28" t="s">
        <v>82</v>
      </c>
      <c r="P28" s="34" t="e">
        <f t="shared" si="6"/>
        <v>#N/A</v>
      </c>
      <c r="R28" s="14">
        <v>1</v>
      </c>
      <c r="S28" s="19" t="str">
        <f t="shared" si="17"/>
        <v>FF</v>
      </c>
      <c r="T28" s="19" t="str">
        <f t="shared" si="17"/>
        <v>2B</v>
      </c>
      <c r="U28" s="19" t="str">
        <f t="shared" si="17"/>
        <v>3E</v>
      </c>
      <c r="V28" s="19" t="str">
        <f t="shared" si="17"/>
        <v>3D</v>
      </c>
      <c r="W28" s="19" t="str">
        <f t="shared" si="17"/>
        <v>3C</v>
      </c>
      <c r="X28" s="19" t="str">
        <f t="shared" si="17"/>
        <v>3B</v>
      </c>
      <c r="Y28" s="19" t="str">
        <f t="shared" si="17"/>
        <v>3A</v>
      </c>
      <c r="Z28" s="19" t="str">
        <f t="shared" si="17"/>
        <v>26</v>
      </c>
      <c r="AA28" s="19" t="str">
        <f t="shared" si="17"/>
        <v>25</v>
      </c>
      <c r="AB28" s="19" t="str">
        <f t="shared" si="17"/>
        <v>FF</v>
      </c>
      <c r="AC28" s="19" t="str">
        <f t="shared" si="18"/>
        <v>FF</v>
      </c>
      <c r="AD28" s="19" t="str">
        <f t="shared" si="18"/>
        <v>FF</v>
      </c>
      <c r="AE28" s="19" t="str">
        <f t="shared" si="18"/>
        <v>FF</v>
      </c>
      <c r="AF28" s="19" t="str">
        <f t="shared" si="18"/>
        <v>FF</v>
      </c>
      <c r="AG28" s="19" t="str">
        <f t="shared" si="18"/>
        <v>FF</v>
      </c>
      <c r="AH28" s="19" t="str">
        <f t="shared" si="18"/>
        <v>FF</v>
      </c>
      <c r="AI28" s="19" t="str">
        <f t="shared" si="18"/>
        <v>FF</v>
      </c>
      <c r="AJ28" s="19" t="str">
        <f t="shared" si="18"/>
        <v>FF</v>
      </c>
      <c r="AK28" s="19" t="str">
        <f t="shared" si="18"/>
        <v>FF</v>
      </c>
      <c r="AL28" s="19" t="str">
        <f t="shared" si="18"/>
        <v>FF</v>
      </c>
      <c r="AO28" s="19" t="str">
        <f>O2</f>
        <v>52</v>
      </c>
      <c r="AP28" s="19" t="str">
        <f>O6</f>
        <v>49</v>
      </c>
      <c r="AQ28" s="19" t="str">
        <f>O10</f>
        <v>46</v>
      </c>
      <c r="AR28" s="19" t="str">
        <f>O14</f>
        <v>39</v>
      </c>
      <c r="AS28" s="19" t="str">
        <f>O18</f>
        <v>3C</v>
      </c>
      <c r="AT28" s="19" t="str">
        <f>O22</f>
        <v>40</v>
      </c>
      <c r="AU28" s="19" t="str">
        <f>O26</f>
        <v>44</v>
      </c>
      <c r="AV28" s="19" t="str">
        <f>O30</f>
        <v>FF</v>
      </c>
      <c r="AX28" t="str">
        <f>T20</f>
        <v>FF</v>
      </c>
      <c r="AY28" t="str">
        <f>AB20</f>
        <v>70</v>
      </c>
      <c r="AZ28" s="14" t="str">
        <f>AJ20</f>
        <v>00</v>
      </c>
      <c r="BA28" s="14" t="str">
        <f>DEC2HEX(M49,2)</f>
        <v>00</v>
      </c>
    </row>
    <row r="29" spans="1:53" ht="14.25" thickBot="1">
      <c r="A29" s="8" t="s">
        <v>11</v>
      </c>
      <c r="B29" t="s">
        <v>193</v>
      </c>
      <c r="C29" s="24" t="s">
        <v>23</v>
      </c>
      <c r="D29" s="22"/>
      <c r="E29" s="12" t="str">
        <f t="shared" si="1"/>
        <v>3F</v>
      </c>
      <c r="F29" s="7" t="str">
        <f t="shared" si="0"/>
        <v>2 </v>
      </c>
      <c r="G29" s="7" t="str">
        <f t="shared" si="2"/>
        <v>1F</v>
      </c>
      <c r="I29" s="1" t="str">
        <f>DEC2HEX(ROW()-2,2)</f>
        <v>1B</v>
      </c>
      <c r="J29" s="13" t="str">
        <f t="shared" si="3"/>
        <v>-_  -=</v>
      </c>
      <c r="K29" s="26" t="str">
        <f t="shared" si="4"/>
        <v>2D</v>
      </c>
      <c r="M29" s="28" t="s">
        <v>82</v>
      </c>
      <c r="N29" s="33" t="e">
        <f t="shared" si="5"/>
        <v>#N/A</v>
      </c>
      <c r="O29" s="28" t="s">
        <v>82</v>
      </c>
      <c r="P29" s="34" t="e">
        <f t="shared" si="6"/>
        <v>#N/A</v>
      </c>
      <c r="R29" s="14">
        <v>2</v>
      </c>
      <c r="S29" s="19" t="str">
        <f t="shared" si="17"/>
        <v>FF</v>
      </c>
      <c r="T29" s="19" t="str">
        <f t="shared" si="17"/>
        <v>50</v>
      </c>
      <c r="U29" s="19" t="str">
        <f t="shared" si="17"/>
        <v>89</v>
      </c>
      <c r="V29" s="19" t="str">
        <f t="shared" si="17"/>
        <v>2E</v>
      </c>
      <c r="W29" s="19" t="str">
        <f t="shared" si="17"/>
        <v>30</v>
      </c>
      <c r="X29" s="19" t="str">
        <f t="shared" si="17"/>
        <v>2F</v>
      </c>
      <c r="Y29" s="19" t="str">
        <f t="shared" si="17"/>
        <v>13</v>
      </c>
      <c r="Z29" s="19" t="str">
        <f t="shared" si="17"/>
        <v>12</v>
      </c>
      <c r="AA29" s="19" t="str">
        <f t="shared" si="17"/>
        <v>0C</v>
      </c>
      <c r="AB29" s="19" t="str">
        <f t="shared" si="17"/>
        <v>FF</v>
      </c>
      <c r="AC29" s="19" t="str">
        <f t="shared" si="18"/>
        <v>FF</v>
      </c>
      <c r="AD29" s="19" t="str">
        <f t="shared" si="18"/>
        <v>FF</v>
      </c>
      <c r="AE29" s="19" t="str">
        <f t="shared" si="18"/>
        <v>FF</v>
      </c>
      <c r="AF29" s="19" t="str">
        <f t="shared" si="18"/>
        <v>FF</v>
      </c>
      <c r="AG29" s="19" t="str">
        <f t="shared" si="18"/>
        <v>FF</v>
      </c>
      <c r="AH29" s="19" t="str">
        <f t="shared" si="18"/>
        <v>FF</v>
      </c>
      <c r="AI29" s="19" t="str">
        <f t="shared" si="18"/>
        <v>FF</v>
      </c>
      <c r="AJ29" s="19" t="str">
        <f t="shared" si="18"/>
        <v>FF</v>
      </c>
      <c r="AK29" s="19" t="str">
        <f t="shared" si="18"/>
        <v>FF</v>
      </c>
      <c r="AL29" s="19" t="str">
        <f t="shared" si="18"/>
        <v>FF</v>
      </c>
      <c r="AO29" s="19" t="str">
        <f>M3</f>
        <v>34</v>
      </c>
      <c r="AP29" s="19" t="str">
        <f>M7</f>
        <v>37</v>
      </c>
      <c r="AQ29" s="19" t="str">
        <f>M11</f>
        <v>12</v>
      </c>
      <c r="AR29" s="19" t="str">
        <f>M15</f>
        <v>30</v>
      </c>
      <c r="AS29" s="19" t="str">
        <f>M19</f>
        <v>21</v>
      </c>
      <c r="AT29" s="19" t="str">
        <f>M23</f>
        <v>25</v>
      </c>
      <c r="AU29" s="19" t="str">
        <f>M27</f>
        <v>2E</v>
      </c>
      <c r="AV29" s="19" t="str">
        <f>M31</f>
        <v>FF</v>
      </c>
      <c r="AX29" t="str">
        <f>U20</f>
        <v>F6</v>
      </c>
      <c r="AY29" t="str">
        <f>AC20</f>
        <v>00</v>
      </c>
      <c r="AZ29" s="14" t="str">
        <f>AK20</f>
        <v>00</v>
      </c>
      <c r="BA29" s="14" t="s">
        <v>330</v>
      </c>
    </row>
    <row r="30" spans="1:53" ht="14.25" thickBot="1">
      <c r="A30" s="8" t="s">
        <v>91</v>
      </c>
      <c r="B30" t="s">
        <v>194</v>
      </c>
      <c r="C30" s="24" t="s">
        <v>112</v>
      </c>
      <c r="D30" s="22"/>
      <c r="E30" s="12" t="str">
        <f t="shared" si="1"/>
        <v>37</v>
      </c>
      <c r="F30" s="7" t="str">
        <f t="shared" si="0"/>
        <v>3 </v>
      </c>
      <c r="G30" s="7" t="str">
        <f t="shared" si="2"/>
        <v>20</v>
      </c>
      <c r="I30" s="1" t="str">
        <f>DEC2HEX(ROW()-2,2)</f>
        <v>1C</v>
      </c>
      <c r="J30" s="13" t="str">
        <f t="shared" si="3"/>
        <v>N </v>
      </c>
      <c r="K30" s="26" t="str">
        <f t="shared" si="4"/>
        <v>11</v>
      </c>
      <c r="M30" s="28" t="s">
        <v>82</v>
      </c>
      <c r="N30" s="33" t="e">
        <f t="shared" si="5"/>
        <v>#N/A</v>
      </c>
      <c r="O30" s="28" t="s">
        <v>82</v>
      </c>
      <c r="P30" s="34" t="e">
        <f t="shared" si="6"/>
        <v>#N/A</v>
      </c>
      <c r="R30" s="14">
        <v>3</v>
      </c>
      <c r="S30" s="19" t="str">
        <f t="shared" si="17"/>
        <v>35</v>
      </c>
      <c r="T30" s="19" t="str">
        <f t="shared" si="17"/>
        <v>4F</v>
      </c>
      <c r="U30" s="19" t="str">
        <f t="shared" si="17"/>
        <v>FF</v>
      </c>
      <c r="V30" s="19" t="str">
        <f t="shared" si="17"/>
        <v>2D</v>
      </c>
      <c r="W30" s="19" t="str">
        <f t="shared" si="17"/>
        <v>32</v>
      </c>
      <c r="X30" s="19" t="str">
        <f t="shared" si="17"/>
        <v>34</v>
      </c>
      <c r="Y30" s="19" t="str">
        <f t="shared" si="17"/>
        <v>33</v>
      </c>
      <c r="Z30" s="19" t="str">
        <f t="shared" si="17"/>
        <v>0F</v>
      </c>
      <c r="AA30" s="19" t="str">
        <f t="shared" si="17"/>
        <v>0E</v>
      </c>
      <c r="AB30" s="19" t="str">
        <f t="shared" si="17"/>
        <v>FF</v>
      </c>
      <c r="AC30" s="19" t="str">
        <f t="shared" si="18"/>
        <v>FF</v>
      </c>
      <c r="AD30" s="19" t="str">
        <f t="shared" si="18"/>
        <v>FF</v>
      </c>
      <c r="AE30" s="19" t="str">
        <f t="shared" si="18"/>
        <v>FF</v>
      </c>
      <c r="AF30" s="19" t="str">
        <f t="shared" si="18"/>
        <v>FF</v>
      </c>
      <c r="AG30" s="19" t="str">
        <f t="shared" si="18"/>
        <v>FF</v>
      </c>
      <c r="AH30" s="19" t="str">
        <f t="shared" si="18"/>
        <v>FF</v>
      </c>
      <c r="AI30" s="19" t="str">
        <f t="shared" si="18"/>
        <v>FF</v>
      </c>
      <c r="AJ30" s="19" t="str">
        <f t="shared" si="18"/>
        <v>FF</v>
      </c>
      <c r="AK30" s="19" t="str">
        <f t="shared" si="18"/>
        <v>FF</v>
      </c>
      <c r="AL30" s="19" t="str">
        <f t="shared" si="18"/>
        <v>FF</v>
      </c>
      <c r="AO30" s="19" t="str">
        <f>O3</f>
        <v>4F</v>
      </c>
      <c r="AP30" s="19" t="str">
        <f>O7</f>
        <v>4E</v>
      </c>
      <c r="AQ30" s="19" t="str">
        <f>O11</f>
        <v>47</v>
      </c>
      <c r="AR30" s="19" t="str">
        <f>O15</f>
        <v>49</v>
      </c>
      <c r="AS30" s="19" t="str">
        <f>O19</f>
        <v>3D</v>
      </c>
      <c r="AT30" s="19" t="str">
        <f>O23</f>
        <v>41</v>
      </c>
      <c r="AU30" s="19" t="str">
        <f>O27</f>
        <v>45</v>
      </c>
      <c r="AV30" s="19" t="str">
        <f>O31</f>
        <v>FF</v>
      </c>
      <c r="AX30" t="str">
        <f>V20</f>
        <v>FF</v>
      </c>
      <c r="AY30" t="str">
        <f>AD20</f>
        <v>00</v>
      </c>
      <c r="AZ30" s="14" t="str">
        <f>AL20</f>
        <v>00</v>
      </c>
      <c r="BA30" s="14" t="s">
        <v>330</v>
      </c>
    </row>
    <row r="31" spans="1:53" ht="14.25" thickBot="1">
      <c r="A31" s="8" t="s">
        <v>95</v>
      </c>
      <c r="B31" t="s">
        <v>195</v>
      </c>
      <c r="C31" s="24" t="s">
        <v>17</v>
      </c>
      <c r="D31" s="22"/>
      <c r="E31" s="12" t="str">
        <f t="shared" si="1"/>
        <v>2F</v>
      </c>
      <c r="F31" s="7" t="str">
        <f t="shared" si="0"/>
        <v>4 </v>
      </c>
      <c r="G31" s="7" t="str">
        <f t="shared" si="2"/>
        <v>21</v>
      </c>
      <c r="I31" s="1" t="str">
        <f>DEC2HEX(ROW()-2,2)</f>
        <v>1D</v>
      </c>
      <c r="J31" s="13" t="str">
        <f t="shared" si="3"/>
        <v>H </v>
      </c>
      <c r="K31" s="26" t="str">
        <f t="shared" si="4"/>
        <v>0B</v>
      </c>
      <c r="M31" s="28" t="s">
        <v>82</v>
      </c>
      <c r="N31" s="33" t="e">
        <f t="shared" si="5"/>
        <v>#N/A</v>
      </c>
      <c r="O31" s="28" t="s">
        <v>82</v>
      </c>
      <c r="P31" s="34" t="e">
        <f t="shared" si="6"/>
        <v>#N/A</v>
      </c>
      <c r="R31" s="14">
        <v>4</v>
      </c>
      <c r="S31" s="19" t="str">
        <f t="shared" si="17"/>
        <v>2A</v>
      </c>
      <c r="T31" s="19" t="str">
        <f t="shared" si="17"/>
        <v>51</v>
      </c>
      <c r="U31" s="19" t="str">
        <f t="shared" si="17"/>
        <v>10</v>
      </c>
      <c r="V31" s="19" t="str">
        <f t="shared" si="17"/>
        <v>11</v>
      </c>
      <c r="W31" s="19" t="str">
        <f t="shared" si="17"/>
        <v>05</v>
      </c>
      <c r="X31" s="19" t="str">
        <f t="shared" si="17"/>
        <v>19</v>
      </c>
      <c r="Y31" s="19" t="str">
        <f t="shared" si="17"/>
        <v>06</v>
      </c>
      <c r="Z31" s="19" t="str">
        <f t="shared" si="17"/>
        <v>1B</v>
      </c>
      <c r="AA31" s="19" t="str">
        <f t="shared" si="17"/>
        <v>1D</v>
      </c>
      <c r="AB31" s="19" t="str">
        <f t="shared" si="17"/>
        <v>E2</v>
      </c>
      <c r="AC31" s="19" t="str">
        <f t="shared" si="18"/>
        <v>FF</v>
      </c>
      <c r="AD31" s="19" t="str">
        <f t="shared" si="18"/>
        <v>FF</v>
      </c>
      <c r="AE31" s="19" t="str">
        <f t="shared" si="18"/>
        <v>FF</v>
      </c>
      <c r="AF31" s="19" t="str">
        <f t="shared" si="18"/>
        <v>FF</v>
      </c>
      <c r="AG31" s="19" t="str">
        <f t="shared" si="18"/>
        <v>FF</v>
      </c>
      <c r="AH31" s="19" t="str">
        <f t="shared" si="18"/>
        <v>FF</v>
      </c>
      <c r="AI31" s="19" t="str">
        <f t="shared" si="18"/>
        <v>FF</v>
      </c>
      <c r="AJ31" s="19" t="str">
        <f t="shared" si="18"/>
        <v>FF</v>
      </c>
      <c r="AK31" s="19" t="str">
        <f t="shared" si="18"/>
        <v>FF</v>
      </c>
      <c r="AL31" s="19" t="str">
        <f t="shared" si="18"/>
        <v>FF</v>
      </c>
      <c r="AO31" s="19" t="str">
        <f>M4</f>
        <v>33</v>
      </c>
      <c r="AP31" s="19" t="str">
        <f>M8</f>
        <v>0E</v>
      </c>
      <c r="AQ31" s="19" t="str">
        <f>M12</f>
        <v>13</v>
      </c>
      <c r="AR31" s="19" t="str">
        <f>M16</f>
        <v>1E</v>
      </c>
      <c r="AS31" s="19" t="str">
        <f>M20</f>
        <v>22</v>
      </c>
      <c r="AT31" s="19" t="str">
        <f>M24</f>
        <v>26</v>
      </c>
      <c r="AU31" s="19" t="str">
        <f>M28</f>
        <v>FF</v>
      </c>
      <c r="AV31" s="19" t="str">
        <f>M32</f>
        <v>FF</v>
      </c>
      <c r="AX31" t="str">
        <f>W20</f>
        <v>FF</v>
      </c>
      <c r="AY31" t="str">
        <f>AE20</f>
        <v>00</v>
      </c>
      <c r="AZ31" s="14" t="str">
        <f>M36</f>
        <v>FF</v>
      </c>
      <c r="BA31" s="14" t="s">
        <v>330</v>
      </c>
    </row>
    <row r="32" spans="1:53" ht="14.25" thickBot="1">
      <c r="A32" s="8" t="s">
        <v>96</v>
      </c>
      <c r="B32" t="s">
        <v>196</v>
      </c>
      <c r="C32" s="24" t="s">
        <v>101</v>
      </c>
      <c r="D32" s="22"/>
      <c r="E32" s="12" t="str">
        <f t="shared" si="1"/>
        <v>27</v>
      </c>
      <c r="F32" s="7" t="str">
        <f t="shared" si="0"/>
        <v>5 </v>
      </c>
      <c r="G32" s="7" t="str">
        <f t="shared" si="2"/>
        <v>22</v>
      </c>
      <c r="I32" s="1" t="str">
        <f>DEC2HEX(ROW()-2,2)</f>
        <v>1E</v>
      </c>
      <c r="J32" s="13" t="str">
        <f t="shared" si="3"/>
        <v>Y </v>
      </c>
      <c r="K32" s="26" t="str">
        <f t="shared" si="4"/>
        <v>1C</v>
      </c>
      <c r="M32" s="28" t="s">
        <v>82</v>
      </c>
      <c r="N32" s="33" t="e">
        <f t="shared" si="5"/>
        <v>#N/A</v>
      </c>
      <c r="O32" s="28" t="s">
        <v>82</v>
      </c>
      <c r="P32" s="34" t="e">
        <f t="shared" si="6"/>
        <v>#N/A</v>
      </c>
      <c r="R32" s="14">
        <v>5</v>
      </c>
      <c r="S32" s="19" t="str">
        <f t="shared" si="17"/>
        <v>4C</v>
      </c>
      <c r="T32" s="19" t="str">
        <f t="shared" si="17"/>
        <v>52</v>
      </c>
      <c r="U32" s="19" t="str">
        <f t="shared" si="17"/>
        <v>0D</v>
      </c>
      <c r="V32" s="19" t="str">
        <f t="shared" si="17"/>
        <v>0B</v>
      </c>
      <c r="W32" s="19" t="str">
        <f t="shared" si="17"/>
        <v>0A</v>
      </c>
      <c r="X32" s="19" t="str">
        <f t="shared" si="17"/>
        <v>09</v>
      </c>
      <c r="Y32" s="19" t="str">
        <f t="shared" si="17"/>
        <v>07</v>
      </c>
      <c r="Z32" s="19" t="str">
        <f t="shared" si="17"/>
        <v>16</v>
      </c>
      <c r="AA32" s="19" t="str">
        <f t="shared" si="17"/>
        <v>04</v>
      </c>
      <c r="AB32" s="19" t="str">
        <f t="shared" si="17"/>
        <v>E1</v>
      </c>
      <c r="AC32" s="19" t="str">
        <f t="shared" si="18"/>
        <v>FF</v>
      </c>
      <c r="AD32" s="19" t="str">
        <f t="shared" si="18"/>
        <v>FF</v>
      </c>
      <c r="AE32" s="19" t="str">
        <f t="shared" si="18"/>
        <v>FF</v>
      </c>
      <c r="AF32" s="19" t="str">
        <f t="shared" si="18"/>
        <v>FF</v>
      </c>
      <c r="AG32" s="19" t="str">
        <f t="shared" si="18"/>
        <v>FF</v>
      </c>
      <c r="AH32" s="19" t="str">
        <f t="shared" si="18"/>
        <v>FF</v>
      </c>
      <c r="AI32" s="19" t="str">
        <f t="shared" si="18"/>
        <v>FF</v>
      </c>
      <c r="AJ32" s="19" t="str">
        <f t="shared" si="18"/>
        <v>FF</v>
      </c>
      <c r="AK32" s="19" t="str">
        <f t="shared" si="18"/>
        <v>FF</v>
      </c>
      <c r="AL32" s="19" t="str">
        <f t="shared" si="18"/>
        <v>FF</v>
      </c>
      <c r="AO32" s="19" t="str">
        <f>O4</f>
        <v>50</v>
      </c>
      <c r="AP32" s="19" t="str">
        <f>O8</f>
        <v>4A</v>
      </c>
      <c r="AQ32" s="19" t="str">
        <f>O12</f>
        <v>48</v>
      </c>
      <c r="AR32" s="19" t="str">
        <f>O16</f>
        <v>3A</v>
      </c>
      <c r="AS32" s="19" t="str">
        <f>O20</f>
        <v>3E</v>
      </c>
      <c r="AT32" s="19" t="str">
        <f>O24</f>
        <v>42</v>
      </c>
      <c r="AU32" s="19" t="str">
        <f>O28</f>
        <v>FF</v>
      </c>
      <c r="AV32" s="19" t="str">
        <f>O32</f>
        <v>FF</v>
      </c>
      <c r="AX32" t="str">
        <f>X20</f>
        <v>FF</v>
      </c>
      <c r="AY32" t="str">
        <f>AF20</f>
        <v>00</v>
      </c>
      <c r="AZ32" s="2" t="str">
        <f>M39</f>
        <v>07</v>
      </c>
      <c r="BA32" s="14" t="s">
        <v>330</v>
      </c>
    </row>
    <row r="33" spans="1:53" ht="14.25" thickBot="1">
      <c r="A33" s="8" t="s">
        <v>97</v>
      </c>
      <c r="B33" t="s">
        <v>197</v>
      </c>
      <c r="C33" s="24" t="s">
        <v>11</v>
      </c>
      <c r="D33" s="22"/>
      <c r="E33" s="12" t="str">
        <f t="shared" si="1"/>
        <v>1F</v>
      </c>
      <c r="F33" s="7" t="str">
        <f aca="true" t="shared" si="19" ref="F33:F64">B33</f>
        <v>6 </v>
      </c>
      <c r="G33" s="7" t="str">
        <f t="shared" si="2"/>
        <v>23</v>
      </c>
      <c r="I33" s="1" t="str">
        <f>DEC2HEX(ROW()-2,2)</f>
        <v>1F</v>
      </c>
      <c r="J33" s="13" t="str">
        <f t="shared" si="3"/>
        <v>6 </v>
      </c>
      <c r="K33" s="26" t="str">
        <f t="shared" si="4"/>
        <v>23</v>
      </c>
      <c r="M33" s="28" t="s">
        <v>82</v>
      </c>
      <c r="N33" s="35" t="e">
        <f t="shared" si="5"/>
        <v>#N/A</v>
      </c>
      <c r="O33" s="28" t="s">
        <v>82</v>
      </c>
      <c r="P33" s="36" t="e">
        <f t="shared" si="6"/>
        <v>#N/A</v>
      </c>
      <c r="R33" s="14">
        <v>6</v>
      </c>
      <c r="S33" s="19" t="str">
        <f t="shared" si="17"/>
        <v>49</v>
      </c>
      <c r="T33" s="19" t="str">
        <f t="shared" si="17"/>
        <v>46</v>
      </c>
      <c r="U33" s="19" t="str">
        <f t="shared" si="17"/>
        <v>18</v>
      </c>
      <c r="V33" s="19" t="str">
        <f t="shared" si="17"/>
        <v>1C</v>
      </c>
      <c r="W33" s="19" t="str">
        <f t="shared" si="17"/>
        <v>17</v>
      </c>
      <c r="X33" s="19" t="str">
        <f t="shared" si="17"/>
        <v>15</v>
      </c>
      <c r="Y33" s="19" t="str">
        <f t="shared" si="17"/>
        <v>08</v>
      </c>
      <c r="Z33" s="19" t="str">
        <f t="shared" si="17"/>
        <v>1A</v>
      </c>
      <c r="AA33" s="19" t="str">
        <f t="shared" si="17"/>
        <v>14</v>
      </c>
      <c r="AB33" s="19" t="str">
        <f t="shared" si="17"/>
        <v>E0</v>
      </c>
      <c r="AC33" s="19" t="str">
        <f t="shared" si="18"/>
        <v>FF</v>
      </c>
      <c r="AD33" s="19" t="str">
        <f t="shared" si="18"/>
        <v>FF</v>
      </c>
      <c r="AE33" s="19" t="str">
        <f t="shared" si="18"/>
        <v>FF</v>
      </c>
      <c r="AF33" s="19" t="str">
        <f t="shared" si="18"/>
        <v>FF</v>
      </c>
      <c r="AG33" s="19" t="str">
        <f t="shared" si="18"/>
        <v>FF</v>
      </c>
      <c r="AH33" s="19" t="str">
        <f t="shared" si="18"/>
        <v>FF</v>
      </c>
      <c r="AI33" s="19" t="str">
        <f t="shared" si="18"/>
        <v>FF</v>
      </c>
      <c r="AJ33" s="19" t="str">
        <f t="shared" si="18"/>
        <v>FF</v>
      </c>
      <c r="AK33" s="19" t="str">
        <f t="shared" si="18"/>
        <v>FF</v>
      </c>
      <c r="AL33" s="19" t="str">
        <f t="shared" si="18"/>
        <v>FF</v>
      </c>
      <c r="AO33" s="19" t="str">
        <f>M5</f>
        <v>38</v>
      </c>
      <c r="AP33" s="19" t="str">
        <f>M9</f>
        <v>36</v>
      </c>
      <c r="AQ33" s="19" t="str">
        <f>M13</f>
        <v>2A</v>
      </c>
      <c r="AR33" s="19" t="str">
        <f>M17</f>
        <v>1F</v>
      </c>
      <c r="AS33" s="19" t="str">
        <f>M21</f>
        <v>23</v>
      </c>
      <c r="AT33" s="19" t="str">
        <f>M25</f>
        <v>27</v>
      </c>
      <c r="AU33" s="19" t="str">
        <f>M29</f>
        <v>FF</v>
      </c>
      <c r="AV33" s="19" t="str">
        <f>M33</f>
        <v>FF</v>
      </c>
      <c r="AX33" t="str">
        <f>Y20</f>
        <v>FF</v>
      </c>
      <c r="AY33" t="str">
        <f>AG20</f>
        <v>00</v>
      </c>
      <c r="AZ33" s="14" t="str">
        <f>DEC2HEX(M42,2)</f>
        <v>00</v>
      </c>
      <c r="BA33" s="14" t="s">
        <v>330</v>
      </c>
    </row>
    <row r="34" spans="1:53" ht="14.25" thickBot="1">
      <c r="A34" s="8" t="s">
        <v>98</v>
      </c>
      <c r="B34" t="s">
        <v>198</v>
      </c>
      <c r="C34" s="24" t="s">
        <v>92</v>
      </c>
      <c r="D34" s="22"/>
      <c r="E34" s="12" t="str">
        <f aca="true" t="shared" si="20" ref="E34:E65">C34</f>
        <v>17</v>
      </c>
      <c r="F34" s="7" t="str">
        <f t="shared" si="19"/>
        <v>7 </v>
      </c>
      <c r="G34" s="7" t="str">
        <f aca="true" t="shared" si="21" ref="G34:G65">A34</f>
        <v>24</v>
      </c>
      <c r="I34" s="1" t="str">
        <f>DEC2HEX(ROW()-2,2)</f>
        <v>20</v>
      </c>
      <c r="J34" s="13" t="str">
        <f aca="true" t="shared" si="22" ref="J34:J65">VLOOKUP(I34,E$2:F$200,2,FALSE)</f>
        <v>SPACE</v>
      </c>
      <c r="K34" s="26" t="str">
        <f aca="true" t="shared" si="23" ref="K34:K65">VLOOKUP(I34,E$2:G$200,3,FALSE)</f>
        <v>2C</v>
      </c>
      <c r="R34" s="14">
        <v>7</v>
      </c>
      <c r="S34" s="19" t="str">
        <f t="shared" si="17"/>
        <v>39</v>
      </c>
      <c r="T34" s="19" t="str">
        <f t="shared" si="17"/>
        <v>28</v>
      </c>
      <c r="U34" s="19" t="str">
        <f t="shared" si="17"/>
        <v>24</v>
      </c>
      <c r="V34" s="19" t="str">
        <f t="shared" si="17"/>
        <v>23</v>
      </c>
      <c r="W34" s="19" t="str">
        <f t="shared" si="17"/>
        <v>22</v>
      </c>
      <c r="X34" s="19" t="str">
        <f t="shared" si="17"/>
        <v>21</v>
      </c>
      <c r="Y34" s="19" t="str">
        <f t="shared" si="17"/>
        <v>20</v>
      </c>
      <c r="Z34" s="19" t="str">
        <f t="shared" si="17"/>
        <v>1F</v>
      </c>
      <c r="AA34" s="19" t="str">
        <f t="shared" si="17"/>
        <v>1E</v>
      </c>
      <c r="AB34" s="19" t="str">
        <f t="shared" si="17"/>
        <v>FF</v>
      </c>
      <c r="AC34" s="19" t="str">
        <f t="shared" si="18"/>
        <v>FF</v>
      </c>
      <c r="AD34" s="19" t="str">
        <f t="shared" si="18"/>
        <v>FF</v>
      </c>
      <c r="AE34" s="19" t="str">
        <f t="shared" si="18"/>
        <v>FF</v>
      </c>
      <c r="AF34" s="19" t="str">
        <f t="shared" si="18"/>
        <v>FF</v>
      </c>
      <c r="AG34" s="19" t="str">
        <f t="shared" si="18"/>
        <v>FF</v>
      </c>
      <c r="AH34" s="19" t="str">
        <f t="shared" si="18"/>
        <v>FF</v>
      </c>
      <c r="AI34" s="19" t="str">
        <f t="shared" si="18"/>
        <v>FF</v>
      </c>
      <c r="AJ34" s="19" t="str">
        <f t="shared" si="18"/>
        <v>FF</v>
      </c>
      <c r="AK34" s="19" t="str">
        <f t="shared" si="18"/>
        <v>FF</v>
      </c>
      <c r="AL34" s="19" t="str">
        <f t="shared" si="18"/>
        <v>FF</v>
      </c>
      <c r="AO34" s="19" t="str">
        <f>O5</f>
        <v>51</v>
      </c>
      <c r="AP34" s="19" t="str">
        <f>O9</f>
        <v>4D</v>
      </c>
      <c r="AQ34" s="19" t="str">
        <f>O13</f>
        <v>4C</v>
      </c>
      <c r="AR34" s="19" t="str">
        <f>O17</f>
        <v>3B</v>
      </c>
      <c r="AS34" s="19" t="str">
        <f>O21</f>
        <v>3F</v>
      </c>
      <c r="AT34" s="19" t="str">
        <f>O25</f>
        <v>43</v>
      </c>
      <c r="AU34" s="19" t="str">
        <f>O29</f>
        <v>FF</v>
      </c>
      <c r="AV34" s="19" t="str">
        <f>O33</f>
        <v>FF</v>
      </c>
      <c r="AX34" t="str">
        <f>Z20</f>
        <v>FF</v>
      </c>
      <c r="AY34" t="str">
        <f>AH20</f>
        <v>00</v>
      </c>
      <c r="AZ34" s="14" t="str">
        <f>DEC2HEX(M43,2)</f>
        <v>00</v>
      </c>
      <c r="BA34" s="14" t="s">
        <v>330</v>
      </c>
    </row>
    <row r="35" spans="1:53" ht="14.25" thickBot="1">
      <c r="A35" s="8" t="s">
        <v>99</v>
      </c>
      <c r="B35" t="s">
        <v>199</v>
      </c>
      <c r="C35" s="24" t="s">
        <v>116</v>
      </c>
      <c r="D35" s="22"/>
      <c r="E35" s="12" t="str">
        <f t="shared" si="20"/>
        <v>41</v>
      </c>
      <c r="F35" s="7" t="str">
        <f t="shared" si="19"/>
        <v>8 </v>
      </c>
      <c r="G35" s="7" t="str">
        <f t="shared" si="21"/>
        <v>25</v>
      </c>
      <c r="I35" s="1" t="str">
        <f>DEC2HEX(ROW()-2,2)</f>
        <v>21</v>
      </c>
      <c r="J35" s="13" t="str">
        <f t="shared" si="22"/>
        <v>F3 </v>
      </c>
      <c r="K35" s="26" t="str">
        <f t="shared" si="23"/>
        <v>3C</v>
      </c>
      <c r="M35" s="37" t="s">
        <v>344</v>
      </c>
      <c r="N35" s="38"/>
      <c r="O35" s="38"/>
      <c r="P35" s="50" t="s">
        <v>339</v>
      </c>
      <c r="S35" s="19"/>
      <c r="T35" s="19" t="str">
        <f>RIGHT(DEC2HEX(256-T51),2)</f>
        <v>C2</v>
      </c>
      <c r="U35" s="19"/>
      <c r="V35" s="19" t="str">
        <f>RIGHT(DEC2HEX(256-V51),2)</f>
        <v>A8</v>
      </c>
      <c r="W35" s="19"/>
      <c r="X35" s="19" t="str">
        <f>RIGHT(DEC2HEX(256-X51),2)</f>
        <v>41</v>
      </c>
      <c r="Y35" s="19"/>
      <c r="Z35" s="19" t="str">
        <f>RIGHT(DEC2HEX(256-Z51),2)</f>
        <v>EB</v>
      </c>
      <c r="AA35" s="19"/>
      <c r="AB35" s="19" t="str">
        <f>RIGHT(DEC2HEX(256-AB51),2)</f>
        <v>4A</v>
      </c>
      <c r="AC35" s="19"/>
      <c r="AD35" s="19" t="str">
        <f>RIGHT(DEC2HEX(256-AD51),2)</f>
        <v>B0</v>
      </c>
      <c r="AE35" s="19"/>
      <c r="AF35" s="19" t="str">
        <f>RIGHT(DEC2HEX(256-AF51),2)</f>
        <v>A0</v>
      </c>
      <c r="AG35" s="19"/>
      <c r="AH35" s="19" t="str">
        <f>RIGHT(DEC2HEX(256-AH51),2)</f>
        <v>90</v>
      </c>
      <c r="AI35" s="19"/>
      <c r="AJ35" s="19" t="str">
        <f>RIGHT(DEC2HEX(256-AJ51),2)</f>
        <v>80</v>
      </c>
      <c r="AK35" s="19"/>
      <c r="AL35" s="19" t="str">
        <f>RIGHT(DEC2HEX(256-AL51),2)</f>
        <v>70</v>
      </c>
      <c r="AO35" s="19"/>
      <c r="AP35" s="19" t="str">
        <f>RIGHT(DEC2HEX(256-AP51),2)</f>
        <v>88</v>
      </c>
      <c r="AQ35" s="19"/>
      <c r="AR35" s="19" t="str">
        <f>RIGHT(DEC2HEX(256-AR51),2)</f>
        <v>35</v>
      </c>
      <c r="AS35" s="19"/>
      <c r="AT35" s="19" t="str">
        <f>RIGHT(DEC2HEX(256-AT51),2)</f>
        <v>18</v>
      </c>
      <c r="AU35" s="19"/>
      <c r="AV35" s="19" t="str">
        <f>RIGHT(DEC2HEX(256-AV51),2)</f>
        <v>48</v>
      </c>
      <c r="AY35" s="19" t="str">
        <f>RIGHT(DEC2HEX(256-AY51),2)</f>
        <v>B9</v>
      </c>
      <c r="BA35" s="19" t="str">
        <f>RIGHT(DEC2HEX(256-BA51),2)</f>
        <v>00</v>
      </c>
    </row>
    <row r="36" spans="1:16" ht="14.25" thickBot="1">
      <c r="A36" s="8" t="s">
        <v>100</v>
      </c>
      <c r="B36" t="s">
        <v>200</v>
      </c>
      <c r="C36" s="24" t="s">
        <v>114</v>
      </c>
      <c r="D36" s="22"/>
      <c r="E36" s="12" t="str">
        <f t="shared" si="20"/>
        <v>39</v>
      </c>
      <c r="F36" s="7" t="str">
        <f t="shared" si="19"/>
        <v>9 </v>
      </c>
      <c r="G36" s="7" t="str">
        <f t="shared" si="21"/>
        <v>26</v>
      </c>
      <c r="I36" s="1" t="str">
        <f>DEC2HEX(ROW()-2,2)</f>
        <v>22</v>
      </c>
      <c r="J36" s="13" t="str">
        <f t="shared" si="22"/>
        <v>]} [{</v>
      </c>
      <c r="K36" s="26" t="str">
        <f t="shared" si="23"/>
        <v>30</v>
      </c>
      <c r="M36" s="24" t="s">
        <v>402</v>
      </c>
      <c r="N36" s="37" t="e">
        <f>VLOOKUP(M36,$A$2:$B$200,2,FALSE)</f>
        <v>#N/A</v>
      </c>
      <c r="O36" s="38"/>
      <c r="P36" s="39"/>
    </row>
    <row r="37" spans="1:11" ht="14.25" thickBot="1">
      <c r="A37" s="8" t="s">
        <v>101</v>
      </c>
      <c r="B37" t="s">
        <v>201</v>
      </c>
      <c r="C37" s="24" t="s">
        <v>93</v>
      </c>
      <c r="D37" s="22"/>
      <c r="E37" s="12" t="str">
        <f t="shared" si="20"/>
        <v>18</v>
      </c>
      <c r="F37" s="7" t="str">
        <f t="shared" si="19"/>
        <v>0 </v>
      </c>
      <c r="G37" s="7" t="str">
        <f t="shared" si="21"/>
        <v>27</v>
      </c>
      <c r="I37" s="1" t="str">
        <f>DEC2HEX(ROW()-2,2)</f>
        <v>23</v>
      </c>
      <c r="J37" s="13" t="str">
        <f t="shared" si="22"/>
        <v>#~ ] }(Non-US)</v>
      </c>
      <c r="K37" s="26" t="str">
        <f t="shared" si="23"/>
        <v>32</v>
      </c>
    </row>
    <row r="38" spans="1:16" ht="14.25" thickBot="1">
      <c r="A38" s="8" t="s">
        <v>102</v>
      </c>
      <c r="B38" t="s">
        <v>266</v>
      </c>
      <c r="C38" s="24" t="s">
        <v>5</v>
      </c>
      <c r="D38" s="22"/>
      <c r="E38" s="12" t="str">
        <f t="shared" si="20"/>
        <v>0F</v>
      </c>
      <c r="F38" s="7" t="str">
        <f t="shared" si="19"/>
        <v>ENTER</v>
      </c>
      <c r="G38" s="7" t="str">
        <f t="shared" si="21"/>
        <v>28</v>
      </c>
      <c r="I38" s="1" t="str">
        <f>DEC2HEX(ROW()-2,2)</f>
        <v>24</v>
      </c>
      <c r="J38" s="13" t="str">
        <f t="shared" si="22"/>
        <v>B </v>
      </c>
      <c r="K38" s="26" t="str">
        <f t="shared" si="23"/>
        <v>05</v>
      </c>
      <c r="M38" s="37" t="s">
        <v>345</v>
      </c>
      <c r="N38" s="38"/>
      <c r="O38" s="38"/>
      <c r="P38" s="50" t="s">
        <v>340</v>
      </c>
    </row>
    <row r="39" spans="1:53" ht="14.25" thickBot="1">
      <c r="A39" s="8" t="s">
        <v>74</v>
      </c>
      <c r="B39" t="s">
        <v>267</v>
      </c>
      <c r="C39" s="24" t="s">
        <v>84</v>
      </c>
      <c r="D39" s="22"/>
      <c r="E39" s="12" t="str">
        <f t="shared" si="20"/>
        <v>08</v>
      </c>
      <c r="F39" s="7" t="str">
        <f t="shared" si="19"/>
        <v>ESC</v>
      </c>
      <c r="G39" s="7" t="str">
        <f t="shared" si="21"/>
        <v>29</v>
      </c>
      <c r="I39" s="1" t="str">
        <f>DEC2HEX(ROW()-2,2)</f>
        <v>25</v>
      </c>
      <c r="J39" s="13" t="str">
        <f t="shared" si="22"/>
        <v>G </v>
      </c>
      <c r="K39" s="26" t="str">
        <f t="shared" si="23"/>
        <v>0A</v>
      </c>
      <c r="M39" s="24" t="s">
        <v>403</v>
      </c>
      <c r="N39" s="37" t="str">
        <f>IF(M39="A0","Option key",INDEX($J$2:$K$200,HEX2DEC(M39)+1,1))</f>
        <v>CapsLock </v>
      </c>
      <c r="O39" s="38"/>
      <c r="P39" s="39"/>
      <c r="S39" s="14">
        <f>HEX2DEC(S23)</f>
        <v>16</v>
      </c>
      <c r="U39" s="14">
        <f>HEX2DEC(U23)</f>
        <v>16</v>
      </c>
      <c r="W39" s="14">
        <f>HEX2DEC(W23)</f>
        <v>16</v>
      </c>
      <c r="Y39" s="14">
        <f>HEX2DEC(Y23)</f>
        <v>16</v>
      </c>
      <c r="AA39" s="14">
        <f>HEX2DEC(AA23)</f>
        <v>16</v>
      </c>
      <c r="AC39" s="14">
        <f>HEX2DEC(AC23)</f>
        <v>16</v>
      </c>
      <c r="AE39" s="14">
        <f>HEX2DEC(AE23)</f>
        <v>16</v>
      </c>
      <c r="AG39" s="14">
        <f>HEX2DEC(AG23)</f>
        <v>16</v>
      </c>
      <c r="AI39" s="14">
        <f>HEX2DEC(AI23)</f>
        <v>16</v>
      </c>
      <c r="AK39" s="14">
        <f>HEX2DEC(AK23)</f>
        <v>16</v>
      </c>
      <c r="AO39" s="14">
        <f>HEX2DEC(AO23)</f>
        <v>16</v>
      </c>
      <c r="AP39" s="14"/>
      <c r="AQ39" s="14">
        <f>HEX2DEC(AQ23)</f>
        <v>16</v>
      </c>
      <c r="AS39" s="14">
        <f>HEX2DEC(AS23)</f>
        <v>16</v>
      </c>
      <c r="AT39" s="14"/>
      <c r="AU39" s="14">
        <f>HEX2DEC(AU23)</f>
        <v>16</v>
      </c>
      <c r="AV39" s="14"/>
      <c r="AX39" s="14">
        <f>HEX2DEC(AX23)</f>
        <v>16</v>
      </c>
      <c r="AY39" s="14"/>
      <c r="AZ39" s="14">
        <f>HEX2DEC(AZ23)</f>
        <v>16</v>
      </c>
      <c r="BA39" s="14"/>
    </row>
    <row r="40" spans="1:53" ht="14.25" thickBot="1">
      <c r="A40" s="8" t="s">
        <v>12</v>
      </c>
      <c r="B40" t="s">
        <v>268</v>
      </c>
      <c r="C40" s="24" t="s">
        <v>79</v>
      </c>
      <c r="D40" s="22"/>
      <c r="E40" s="12" t="str">
        <f t="shared" si="20"/>
        <v>04</v>
      </c>
      <c r="F40" s="7" t="str">
        <f t="shared" si="19"/>
        <v>BS</v>
      </c>
      <c r="G40" s="7" t="str">
        <f t="shared" si="21"/>
        <v>2A</v>
      </c>
      <c r="I40" s="1" t="str">
        <f>DEC2HEX(ROW()-2,2)</f>
        <v>26</v>
      </c>
      <c r="J40" s="13" t="str">
        <f t="shared" si="22"/>
        <v>T </v>
      </c>
      <c r="K40" s="26" t="str">
        <f t="shared" si="23"/>
        <v>17</v>
      </c>
      <c r="S40" s="14">
        <f>HEX2DEC(S24)</f>
        <v>0</v>
      </c>
      <c r="U40" s="14">
        <f>HEX2DEC(U24)</f>
        <v>0</v>
      </c>
      <c r="W40" s="14">
        <f>HEX2DEC(W24)</f>
        <v>0</v>
      </c>
      <c r="Y40" s="14">
        <f>HEX2DEC(Y24)</f>
        <v>0</v>
      </c>
      <c r="AA40" s="14">
        <f>HEX2DEC(AA24)</f>
        <v>0</v>
      </c>
      <c r="AC40" s="14">
        <f>HEX2DEC(AC24)</f>
        <v>0</v>
      </c>
      <c r="AE40" s="14">
        <f>HEX2DEC(AE24)</f>
        <v>0</v>
      </c>
      <c r="AG40" s="14">
        <f>HEX2DEC(AG24)</f>
        <v>0</v>
      </c>
      <c r="AI40" s="14">
        <f>HEX2DEC(AI24)</f>
        <v>0</v>
      </c>
      <c r="AK40" s="14">
        <f>HEX2DEC(AK24)</f>
        <v>0</v>
      </c>
      <c r="AO40" s="14">
        <f>HEX2DEC(AO24)</f>
        <v>0</v>
      </c>
      <c r="AP40" s="14"/>
      <c r="AQ40" s="14">
        <f>HEX2DEC(AQ24)</f>
        <v>0</v>
      </c>
      <c r="AS40" s="14">
        <f>HEX2DEC(AS24)</f>
        <v>0</v>
      </c>
      <c r="AT40" s="14"/>
      <c r="AU40" s="14">
        <f>HEX2DEC(AU24)</f>
        <v>0</v>
      </c>
      <c r="AV40" s="14"/>
      <c r="AX40" s="14">
        <f>HEX2DEC(AX24)</f>
        <v>0</v>
      </c>
      <c r="AY40" s="14"/>
      <c r="AZ40" s="14">
        <f>HEX2DEC(AZ24)</f>
        <v>0</v>
      </c>
      <c r="BA40" s="14"/>
    </row>
    <row r="41" spans="1:53" ht="14.25" thickBot="1">
      <c r="A41" s="8" t="s">
        <v>13</v>
      </c>
      <c r="B41" t="s">
        <v>270</v>
      </c>
      <c r="C41" s="24" t="s">
        <v>85</v>
      </c>
      <c r="D41" s="22"/>
      <c r="E41" s="12" t="str">
        <f t="shared" si="20"/>
        <v>09</v>
      </c>
      <c r="F41" s="7" t="str">
        <f t="shared" si="19"/>
        <v>TAB</v>
      </c>
      <c r="G41" s="7" t="str">
        <f t="shared" si="21"/>
        <v>2B</v>
      </c>
      <c r="I41" s="1" t="str">
        <f>DEC2HEX(ROW()-2,2)</f>
        <v>27</v>
      </c>
      <c r="J41" s="13" t="str">
        <f t="shared" si="22"/>
        <v>5 </v>
      </c>
      <c r="K41" s="26" t="str">
        <f t="shared" si="23"/>
        <v>22</v>
      </c>
      <c r="M41" s="37" t="s">
        <v>325</v>
      </c>
      <c r="N41" s="38"/>
      <c r="O41" s="38"/>
      <c r="P41" s="50" t="s">
        <v>341</v>
      </c>
      <c r="S41" s="14">
        <f>HEX2DEC(S25)</f>
        <v>0</v>
      </c>
      <c r="U41" s="14">
        <f>HEX2DEC(U25)</f>
        <v>16</v>
      </c>
      <c r="W41" s="14">
        <f>HEX2DEC(W25)</f>
        <v>32</v>
      </c>
      <c r="Y41" s="14">
        <f>HEX2DEC(Y25)</f>
        <v>48</v>
      </c>
      <c r="AA41" s="14">
        <f>HEX2DEC(AA25)</f>
        <v>64</v>
      </c>
      <c r="AC41" s="14">
        <f>HEX2DEC(AC25)</f>
        <v>80</v>
      </c>
      <c r="AE41" s="14">
        <f>HEX2DEC(AE25)</f>
        <v>96</v>
      </c>
      <c r="AG41" s="14">
        <f>HEX2DEC(AG25)</f>
        <v>112</v>
      </c>
      <c r="AI41" s="14">
        <f>HEX2DEC(AI25)</f>
        <v>128</v>
      </c>
      <c r="AK41" s="14">
        <f>HEX2DEC(AK25)</f>
        <v>144</v>
      </c>
      <c r="AO41" s="14">
        <f>HEX2DEC(AO25)</f>
        <v>160</v>
      </c>
      <c r="AP41" s="14"/>
      <c r="AQ41" s="14">
        <f>HEX2DEC(AQ25)</f>
        <v>176</v>
      </c>
      <c r="AS41" s="14">
        <f>HEX2DEC(AS25)</f>
        <v>192</v>
      </c>
      <c r="AT41" s="14"/>
      <c r="AU41" s="14">
        <f>HEX2DEC(AU25)</f>
        <v>208</v>
      </c>
      <c r="AV41" s="14"/>
      <c r="AX41" s="14">
        <f>HEX2DEC(AX25)</f>
        <v>224</v>
      </c>
      <c r="AY41" s="14"/>
      <c r="AZ41" s="14">
        <f>HEX2DEC(AZ25)</f>
        <v>240</v>
      </c>
      <c r="BA41" s="14"/>
    </row>
    <row r="42" spans="1:53" ht="14.25" thickBot="1">
      <c r="A42" s="8" t="s">
        <v>14</v>
      </c>
      <c r="B42" t="s">
        <v>269</v>
      </c>
      <c r="C42" s="24" t="s">
        <v>91</v>
      </c>
      <c r="D42" s="22"/>
      <c r="E42" s="12" t="str">
        <f t="shared" si="20"/>
        <v>20</v>
      </c>
      <c r="F42" s="7" t="str">
        <f t="shared" si="19"/>
        <v>SPACE</v>
      </c>
      <c r="G42" s="7" t="str">
        <f t="shared" si="21"/>
        <v>2C</v>
      </c>
      <c r="I42" s="1" t="str">
        <f>DEC2HEX(ROW()-2,2)</f>
        <v>28</v>
      </c>
      <c r="J42" s="13" t="str">
        <f t="shared" si="22"/>
        <v>＼ _</v>
      </c>
      <c r="K42" s="26" t="str">
        <f t="shared" si="23"/>
        <v>87</v>
      </c>
      <c r="M42" s="24" t="s">
        <v>327</v>
      </c>
      <c r="N42" s="37" t="str">
        <f>IF(M42="0","吸い込み",IF(M42="1","吐き出し"))</f>
        <v>吸い込み</v>
      </c>
      <c r="O42" s="38"/>
      <c r="P42" s="39"/>
      <c r="S42" s="14">
        <f>HEX2DEC(S26)</f>
        <v>0</v>
      </c>
      <c r="U42" s="14">
        <f>HEX2DEC(U26)</f>
        <v>0</v>
      </c>
      <c r="W42" s="14">
        <f>HEX2DEC(W26)</f>
        <v>0</v>
      </c>
      <c r="Y42" s="14">
        <f>HEX2DEC(Y26)</f>
        <v>0</v>
      </c>
      <c r="AA42" s="14">
        <f>HEX2DEC(AA26)</f>
        <v>0</v>
      </c>
      <c r="AC42" s="14">
        <f>HEX2DEC(AC26)</f>
        <v>0</v>
      </c>
      <c r="AE42" s="14">
        <f>HEX2DEC(AE26)</f>
        <v>0</v>
      </c>
      <c r="AG42" s="14">
        <f>HEX2DEC(AG26)</f>
        <v>0</v>
      </c>
      <c r="AI42" s="14">
        <f>HEX2DEC(AI26)</f>
        <v>0</v>
      </c>
      <c r="AK42" s="14">
        <f>HEX2DEC(AK26)</f>
        <v>0</v>
      </c>
      <c r="AO42" s="14">
        <f>HEX2DEC(AO26)</f>
        <v>0</v>
      </c>
      <c r="AP42" s="14"/>
      <c r="AQ42" s="14">
        <f>HEX2DEC(AQ26)</f>
        <v>0</v>
      </c>
      <c r="AS42" s="14">
        <f>HEX2DEC(AS26)</f>
        <v>0</v>
      </c>
      <c r="AT42" s="14"/>
      <c r="AU42" s="14">
        <f>HEX2DEC(AU26)</f>
        <v>0</v>
      </c>
      <c r="AV42" s="14"/>
      <c r="AX42" s="14">
        <f>HEX2DEC(AX26)</f>
        <v>0</v>
      </c>
      <c r="AY42" s="14"/>
      <c r="AZ42" s="14">
        <f>HEX2DEC(AZ26)</f>
        <v>0</v>
      </c>
      <c r="BA42" s="14"/>
    </row>
    <row r="43" spans="1:53" ht="14.25" thickBot="1">
      <c r="A43" s="8" t="s">
        <v>15</v>
      </c>
      <c r="B43" s="5" t="s">
        <v>271</v>
      </c>
      <c r="C43" s="24" t="s">
        <v>7</v>
      </c>
      <c r="D43" s="22"/>
      <c r="E43" s="12" t="str">
        <f t="shared" si="20"/>
        <v>1B</v>
      </c>
      <c r="F43" s="7" t="str">
        <f t="shared" si="19"/>
        <v>-_  -=</v>
      </c>
      <c r="G43" s="7" t="str">
        <f t="shared" si="21"/>
        <v>2D</v>
      </c>
      <c r="I43" s="1" t="str">
        <f>DEC2HEX(ROW()-2,2)</f>
        <v>29</v>
      </c>
      <c r="J43" s="13" t="str">
        <f t="shared" si="22"/>
        <v>F2 </v>
      </c>
      <c r="K43" s="26" t="str">
        <f t="shared" si="23"/>
        <v>3B</v>
      </c>
      <c r="M43" s="24" t="s">
        <v>327</v>
      </c>
      <c r="N43" s="37" t="str">
        <f>IF(M43="0","通常",IF(M43="1","CapsLk/ScrLk交換"))</f>
        <v>通常</v>
      </c>
      <c r="O43" s="38"/>
      <c r="P43" s="39"/>
      <c r="S43" s="14">
        <f>HEX2DEC(S27)</f>
        <v>255</v>
      </c>
      <c r="T43" s="14">
        <f>HEX2DEC(T27)</f>
        <v>41</v>
      </c>
      <c r="U43" s="14">
        <f>HEX2DEC(U27)</f>
        <v>255</v>
      </c>
      <c r="V43" s="14">
        <f>HEX2DEC(V27)</f>
        <v>39</v>
      </c>
      <c r="W43" s="14">
        <f>HEX2DEC(W27)</f>
        <v>44</v>
      </c>
      <c r="X43" s="14">
        <f>HEX2DEC(X27)</f>
        <v>135</v>
      </c>
      <c r="Y43" s="14">
        <f>HEX2DEC(Y27)</f>
        <v>56</v>
      </c>
      <c r="Z43" s="14">
        <f>HEX2DEC(Z27)</f>
        <v>55</v>
      </c>
      <c r="AA43" s="14">
        <f>HEX2DEC(AA27)</f>
        <v>54</v>
      </c>
      <c r="AB43" s="14">
        <f>HEX2DEC(AB27)</f>
        <v>255</v>
      </c>
      <c r="AC43" s="14">
        <f>HEX2DEC(AC27)</f>
        <v>255</v>
      </c>
      <c r="AD43" s="14">
        <f>HEX2DEC(AD27)</f>
        <v>255</v>
      </c>
      <c r="AE43" s="14">
        <f>HEX2DEC(AE27)</f>
        <v>255</v>
      </c>
      <c r="AF43" s="14">
        <f>HEX2DEC(AF27)</f>
        <v>255</v>
      </c>
      <c r="AG43" s="14">
        <f>HEX2DEC(AG27)</f>
        <v>255</v>
      </c>
      <c r="AH43" s="14">
        <f>HEX2DEC(AH27)</f>
        <v>255</v>
      </c>
      <c r="AI43" s="14">
        <f>HEX2DEC(AI27)</f>
        <v>255</v>
      </c>
      <c r="AJ43" s="14">
        <f>HEX2DEC(AJ27)</f>
        <v>255</v>
      </c>
      <c r="AK43" s="14">
        <f>HEX2DEC(AK27)</f>
        <v>255</v>
      </c>
      <c r="AL43" s="14">
        <f>HEX2DEC(AL27)</f>
        <v>255</v>
      </c>
      <c r="AO43" s="14">
        <f>HEX2DEC(AO27)</f>
        <v>47</v>
      </c>
      <c r="AP43" s="14">
        <f>HEX2DEC(AP27)</f>
        <v>15</v>
      </c>
      <c r="AQ43" s="14">
        <f>HEX2DEC(AQ27)</f>
        <v>12</v>
      </c>
      <c r="AR43" s="14">
        <f>HEX2DEC(AR27)</f>
        <v>43</v>
      </c>
      <c r="AS43" s="14">
        <f>HEX2DEC(AS27)</f>
        <v>32</v>
      </c>
      <c r="AT43" s="14">
        <f>HEX2DEC(AT27)</f>
        <v>36</v>
      </c>
      <c r="AU43" s="14">
        <f>HEX2DEC(AU27)</f>
        <v>45</v>
      </c>
      <c r="AV43" s="14">
        <f>HEX2DEC(AV27)</f>
        <v>255</v>
      </c>
      <c r="AX43" s="14">
        <f>HEX2DEC(AX27)</f>
        <v>248</v>
      </c>
      <c r="AY43" s="14">
        <f>HEX2DEC(AY27)</f>
        <v>255</v>
      </c>
      <c r="AZ43" s="14">
        <f>HEX2DEC(AZ27)</f>
        <v>0</v>
      </c>
      <c r="BA43" s="14">
        <f>HEX2DEC(BA27)</f>
        <v>0</v>
      </c>
    </row>
    <row r="44" spans="1:53" ht="14.25" thickBot="1">
      <c r="A44" s="8" t="s">
        <v>16</v>
      </c>
      <c r="B44" s="5" t="s">
        <v>272</v>
      </c>
      <c r="C44" s="24" t="s">
        <v>6</v>
      </c>
      <c r="D44" s="22"/>
      <c r="E44" s="12" t="str">
        <f t="shared" si="20"/>
        <v>1A</v>
      </c>
      <c r="F44" s="7" t="str">
        <f t="shared" si="19"/>
        <v>=+ ^~</v>
      </c>
      <c r="G44" s="7" t="str">
        <f t="shared" si="21"/>
        <v>2E</v>
      </c>
      <c r="I44" s="1" t="str">
        <f>DEC2HEX(ROW()-2,2)</f>
        <v>2A</v>
      </c>
      <c r="J44" s="13" t="str">
        <f t="shared" si="22"/>
        <v>[{ @`</v>
      </c>
      <c r="K44" s="26" t="str">
        <f t="shared" si="23"/>
        <v>2F</v>
      </c>
      <c r="S44" s="14">
        <f>HEX2DEC(S28)</f>
        <v>255</v>
      </c>
      <c r="T44" s="14">
        <f>HEX2DEC(T28)</f>
        <v>43</v>
      </c>
      <c r="U44" s="14">
        <f>HEX2DEC(U28)</f>
        <v>62</v>
      </c>
      <c r="V44" s="14">
        <f>HEX2DEC(V28)</f>
        <v>61</v>
      </c>
      <c r="W44" s="14">
        <f>HEX2DEC(W28)</f>
        <v>60</v>
      </c>
      <c r="X44" s="14">
        <f>HEX2DEC(X28)</f>
        <v>59</v>
      </c>
      <c r="Y44" s="14">
        <f>HEX2DEC(Y28)</f>
        <v>58</v>
      </c>
      <c r="Z44" s="14">
        <f>HEX2DEC(Z28)</f>
        <v>38</v>
      </c>
      <c r="AA44" s="14">
        <f>HEX2DEC(AA28)</f>
        <v>37</v>
      </c>
      <c r="AB44" s="14">
        <f>HEX2DEC(AB28)</f>
        <v>255</v>
      </c>
      <c r="AC44" s="14">
        <f>HEX2DEC(AC28)</f>
        <v>255</v>
      </c>
      <c r="AD44" s="14">
        <f>HEX2DEC(AD28)</f>
        <v>255</v>
      </c>
      <c r="AE44" s="14">
        <f>HEX2DEC(AE28)</f>
        <v>255</v>
      </c>
      <c r="AF44" s="14">
        <f>HEX2DEC(AF28)</f>
        <v>255</v>
      </c>
      <c r="AG44" s="14">
        <f>HEX2DEC(AG28)</f>
        <v>255</v>
      </c>
      <c r="AH44" s="14">
        <f>HEX2DEC(AH28)</f>
        <v>255</v>
      </c>
      <c r="AI44" s="14">
        <f>HEX2DEC(AI28)</f>
        <v>255</v>
      </c>
      <c r="AJ44" s="14">
        <f>HEX2DEC(AJ28)</f>
        <v>255</v>
      </c>
      <c r="AK44" s="14">
        <f>HEX2DEC(AK28)</f>
        <v>255</v>
      </c>
      <c r="AL44" s="14">
        <f>HEX2DEC(AL28)</f>
        <v>255</v>
      </c>
      <c r="AO44" s="14">
        <f>HEX2DEC(AO28)</f>
        <v>82</v>
      </c>
      <c r="AP44" s="14">
        <f>HEX2DEC(AP28)</f>
        <v>73</v>
      </c>
      <c r="AQ44" s="14">
        <f>HEX2DEC(AQ28)</f>
        <v>70</v>
      </c>
      <c r="AR44" s="14">
        <f>HEX2DEC(AR28)</f>
        <v>57</v>
      </c>
      <c r="AS44" s="14">
        <f>HEX2DEC(AS28)</f>
        <v>60</v>
      </c>
      <c r="AT44" s="14">
        <f>HEX2DEC(AT28)</f>
        <v>64</v>
      </c>
      <c r="AU44" s="14">
        <f>HEX2DEC(AU28)</f>
        <v>68</v>
      </c>
      <c r="AV44" s="14">
        <f>HEX2DEC(AV28)</f>
        <v>255</v>
      </c>
      <c r="AX44" s="14">
        <f>HEX2DEC(AX28)</f>
        <v>255</v>
      </c>
      <c r="AY44" s="14">
        <f>HEX2DEC(AY28)</f>
        <v>112</v>
      </c>
      <c r="AZ44" s="14">
        <f>HEX2DEC(AZ28)</f>
        <v>0</v>
      </c>
      <c r="BA44" s="14">
        <f>HEX2DEC(BA28)</f>
        <v>0</v>
      </c>
    </row>
    <row r="45" spans="1:53" ht="14.25" thickBot="1">
      <c r="A45" s="8" t="s">
        <v>17</v>
      </c>
      <c r="B45" t="s">
        <v>273</v>
      </c>
      <c r="C45" s="24" t="s">
        <v>12</v>
      </c>
      <c r="D45" s="22"/>
      <c r="E45" s="12" t="str">
        <f t="shared" si="20"/>
        <v>2A</v>
      </c>
      <c r="F45" s="7" t="str">
        <f t="shared" si="19"/>
        <v>[{ @`</v>
      </c>
      <c r="G45" s="7" t="str">
        <f t="shared" si="21"/>
        <v>2F</v>
      </c>
      <c r="I45" s="1" t="str">
        <f>DEC2HEX(ROW()-2,2)</f>
        <v>2B</v>
      </c>
      <c r="J45" s="13" t="str">
        <f t="shared" si="22"/>
        <v>‘ “ : *</v>
      </c>
      <c r="K45" s="26" t="str">
        <f t="shared" si="23"/>
        <v>34</v>
      </c>
      <c r="M45" s="37" t="s">
        <v>329</v>
      </c>
      <c r="N45" s="38"/>
      <c r="O45" s="38"/>
      <c r="P45" s="50" t="s">
        <v>354</v>
      </c>
      <c r="S45" s="14">
        <f>HEX2DEC(S29)</f>
        <v>255</v>
      </c>
      <c r="T45" s="14">
        <f>HEX2DEC(T29)</f>
        <v>80</v>
      </c>
      <c r="U45" s="14">
        <f>HEX2DEC(U29)</f>
        <v>137</v>
      </c>
      <c r="V45" s="14">
        <f>HEX2DEC(V29)</f>
        <v>46</v>
      </c>
      <c r="W45" s="14">
        <f>HEX2DEC(W29)</f>
        <v>48</v>
      </c>
      <c r="X45" s="14">
        <f>HEX2DEC(X29)</f>
        <v>47</v>
      </c>
      <c r="Y45" s="14">
        <f>HEX2DEC(Y29)</f>
        <v>19</v>
      </c>
      <c r="Z45" s="14">
        <f>HEX2DEC(Z29)</f>
        <v>18</v>
      </c>
      <c r="AA45" s="14">
        <f>HEX2DEC(AA29)</f>
        <v>12</v>
      </c>
      <c r="AB45" s="14">
        <f>HEX2DEC(AB29)</f>
        <v>255</v>
      </c>
      <c r="AC45" s="14">
        <f>HEX2DEC(AC29)</f>
        <v>255</v>
      </c>
      <c r="AD45" s="14">
        <f>HEX2DEC(AD29)</f>
        <v>255</v>
      </c>
      <c r="AE45" s="14">
        <f>HEX2DEC(AE29)</f>
        <v>255</v>
      </c>
      <c r="AF45" s="14">
        <f>HEX2DEC(AF29)</f>
        <v>255</v>
      </c>
      <c r="AG45" s="14">
        <f>HEX2DEC(AG29)</f>
        <v>255</v>
      </c>
      <c r="AH45" s="14">
        <f>HEX2DEC(AH29)</f>
        <v>255</v>
      </c>
      <c r="AI45" s="14">
        <f>HEX2DEC(AI29)</f>
        <v>255</v>
      </c>
      <c r="AJ45" s="14">
        <f>HEX2DEC(AJ29)</f>
        <v>255</v>
      </c>
      <c r="AK45" s="14">
        <f>HEX2DEC(AK29)</f>
        <v>255</v>
      </c>
      <c r="AL45" s="14">
        <f>HEX2DEC(AL29)</f>
        <v>255</v>
      </c>
      <c r="AO45" s="14">
        <f>HEX2DEC(AO29)</f>
        <v>52</v>
      </c>
      <c r="AP45" s="14">
        <f>HEX2DEC(AP29)</f>
        <v>55</v>
      </c>
      <c r="AQ45" s="14">
        <f>HEX2DEC(AQ29)</f>
        <v>18</v>
      </c>
      <c r="AR45" s="14">
        <f>HEX2DEC(AR29)</f>
        <v>48</v>
      </c>
      <c r="AS45" s="14">
        <f>HEX2DEC(AS29)</f>
        <v>33</v>
      </c>
      <c r="AT45" s="14">
        <f>HEX2DEC(AT29)</f>
        <v>37</v>
      </c>
      <c r="AU45" s="14">
        <f>HEX2DEC(AU29)</f>
        <v>46</v>
      </c>
      <c r="AV45" s="14">
        <f>HEX2DEC(AV29)</f>
        <v>255</v>
      </c>
      <c r="AX45" s="14">
        <f>HEX2DEC(AX29)</f>
        <v>246</v>
      </c>
      <c r="AY45" s="14">
        <f>HEX2DEC(AY29)</f>
        <v>0</v>
      </c>
      <c r="AZ45" s="14">
        <f>HEX2DEC(AZ29)</f>
        <v>0</v>
      </c>
      <c r="BA45" s="14">
        <f>HEX2DEC(BA29)</f>
        <v>255</v>
      </c>
    </row>
    <row r="46" spans="1:53" ht="14.25" thickBot="1">
      <c r="A46" s="8" t="s">
        <v>103</v>
      </c>
      <c r="B46" t="s">
        <v>355</v>
      </c>
      <c r="C46" s="24" t="s">
        <v>96</v>
      </c>
      <c r="D46" s="22"/>
      <c r="E46" s="12" t="str">
        <f t="shared" si="20"/>
        <v>22</v>
      </c>
      <c r="F46" s="7" t="str">
        <f t="shared" si="19"/>
        <v>]} [{</v>
      </c>
      <c r="G46" s="7" t="str">
        <f t="shared" si="21"/>
        <v>30</v>
      </c>
      <c r="I46" s="1" t="str">
        <f>DEC2HEX(ROW()-2,2)</f>
        <v>2C</v>
      </c>
      <c r="J46" s="13" t="str">
        <f t="shared" si="22"/>
        <v>V </v>
      </c>
      <c r="K46" s="26" t="str">
        <f t="shared" si="23"/>
        <v>19</v>
      </c>
      <c r="M46" s="24" t="s">
        <v>356</v>
      </c>
      <c r="N46" s="37" t="str">
        <f>IF(M46="0","無効",IF(M46="1","有効"))</f>
        <v>無効</v>
      </c>
      <c r="O46" s="38"/>
      <c r="P46" s="39"/>
      <c r="S46" s="14">
        <f>HEX2DEC(S30)</f>
        <v>53</v>
      </c>
      <c r="T46" s="14">
        <f>HEX2DEC(T30)</f>
        <v>79</v>
      </c>
      <c r="U46" s="14">
        <f>HEX2DEC(U30)</f>
        <v>255</v>
      </c>
      <c r="V46" s="14">
        <f>HEX2DEC(V30)</f>
        <v>45</v>
      </c>
      <c r="W46" s="14">
        <f>HEX2DEC(W30)</f>
        <v>50</v>
      </c>
      <c r="X46" s="14">
        <f>HEX2DEC(X30)</f>
        <v>52</v>
      </c>
      <c r="Y46" s="14">
        <f>HEX2DEC(Y30)</f>
        <v>51</v>
      </c>
      <c r="Z46" s="14">
        <f>HEX2DEC(Z30)</f>
        <v>15</v>
      </c>
      <c r="AA46" s="14">
        <f>HEX2DEC(AA30)</f>
        <v>14</v>
      </c>
      <c r="AB46" s="14">
        <f>HEX2DEC(AB30)</f>
        <v>255</v>
      </c>
      <c r="AC46" s="14">
        <f>HEX2DEC(AC30)</f>
        <v>255</v>
      </c>
      <c r="AD46" s="14">
        <f>HEX2DEC(AD30)</f>
        <v>255</v>
      </c>
      <c r="AE46" s="14">
        <f>HEX2DEC(AE30)</f>
        <v>255</v>
      </c>
      <c r="AF46" s="14">
        <f>HEX2DEC(AF30)</f>
        <v>255</v>
      </c>
      <c r="AG46" s="14">
        <f>HEX2DEC(AG30)</f>
        <v>255</v>
      </c>
      <c r="AH46" s="14">
        <f>HEX2DEC(AH30)</f>
        <v>255</v>
      </c>
      <c r="AI46" s="14">
        <f>HEX2DEC(AI30)</f>
        <v>255</v>
      </c>
      <c r="AJ46" s="14">
        <f>HEX2DEC(AJ30)</f>
        <v>255</v>
      </c>
      <c r="AK46" s="14">
        <f>HEX2DEC(AK30)</f>
        <v>255</v>
      </c>
      <c r="AL46" s="14">
        <f>HEX2DEC(AL30)</f>
        <v>255</v>
      </c>
      <c r="AO46" s="14">
        <f>HEX2DEC(AO30)</f>
        <v>79</v>
      </c>
      <c r="AP46" s="14">
        <f>HEX2DEC(AP30)</f>
        <v>78</v>
      </c>
      <c r="AQ46" s="14">
        <f>HEX2DEC(AQ30)</f>
        <v>71</v>
      </c>
      <c r="AR46" s="14">
        <f>HEX2DEC(AR30)</f>
        <v>73</v>
      </c>
      <c r="AS46" s="14">
        <f>HEX2DEC(AS30)</f>
        <v>61</v>
      </c>
      <c r="AT46" s="14">
        <f>HEX2DEC(AT30)</f>
        <v>65</v>
      </c>
      <c r="AU46" s="14">
        <f>HEX2DEC(AU30)</f>
        <v>69</v>
      </c>
      <c r="AV46" s="14">
        <f>HEX2DEC(AV30)</f>
        <v>255</v>
      </c>
      <c r="AX46" s="14">
        <f>HEX2DEC(AX30)</f>
        <v>255</v>
      </c>
      <c r="AY46" s="14">
        <f>HEX2DEC(AY30)</f>
        <v>0</v>
      </c>
      <c r="AZ46" s="14">
        <f>HEX2DEC(AZ30)</f>
        <v>0</v>
      </c>
      <c r="BA46" s="14">
        <f>HEX2DEC(BA30)</f>
        <v>255</v>
      </c>
    </row>
    <row r="47" spans="1:53" ht="14.25" thickBot="1">
      <c r="A47" s="8" t="s">
        <v>104</v>
      </c>
      <c r="B47" t="s">
        <v>357</v>
      </c>
      <c r="C47" s="24" t="s">
        <v>401</v>
      </c>
      <c r="D47" s="22"/>
      <c r="E47" s="12">
        <f t="shared" si="20"/>
      </c>
      <c r="F47" s="7" t="str">
        <f t="shared" si="19"/>
        <v>\| </v>
      </c>
      <c r="G47" s="7" t="str">
        <f t="shared" si="21"/>
        <v>31</v>
      </c>
      <c r="I47" s="1" t="str">
        <f>DEC2HEX(ROW()-2,2)</f>
        <v>2D</v>
      </c>
      <c r="J47" s="13" t="str">
        <f t="shared" si="22"/>
        <v>F </v>
      </c>
      <c r="K47" s="26" t="str">
        <f t="shared" si="23"/>
        <v>09</v>
      </c>
      <c r="S47" s="14">
        <f>HEX2DEC(S31)</f>
        <v>42</v>
      </c>
      <c r="T47" s="14">
        <f>HEX2DEC(T31)</f>
        <v>81</v>
      </c>
      <c r="U47" s="14">
        <f>HEX2DEC(U31)</f>
        <v>16</v>
      </c>
      <c r="V47" s="14">
        <f>HEX2DEC(V31)</f>
        <v>17</v>
      </c>
      <c r="W47" s="14">
        <f>HEX2DEC(W31)</f>
        <v>5</v>
      </c>
      <c r="X47" s="14">
        <f>HEX2DEC(X31)</f>
        <v>25</v>
      </c>
      <c r="Y47" s="14">
        <f>HEX2DEC(Y31)</f>
        <v>6</v>
      </c>
      <c r="Z47" s="14">
        <f>HEX2DEC(Z31)</f>
        <v>27</v>
      </c>
      <c r="AA47" s="14">
        <f>HEX2DEC(AA31)</f>
        <v>29</v>
      </c>
      <c r="AB47" s="14">
        <f>HEX2DEC(AB31)</f>
        <v>226</v>
      </c>
      <c r="AC47" s="14">
        <f>HEX2DEC(AC31)</f>
        <v>255</v>
      </c>
      <c r="AD47" s="14">
        <f>HEX2DEC(AD31)</f>
        <v>255</v>
      </c>
      <c r="AE47" s="14">
        <f>HEX2DEC(AE31)</f>
        <v>255</v>
      </c>
      <c r="AF47" s="14">
        <f>HEX2DEC(AF31)</f>
        <v>255</v>
      </c>
      <c r="AG47" s="14">
        <f>HEX2DEC(AG31)</f>
        <v>255</v>
      </c>
      <c r="AH47" s="14">
        <f>HEX2DEC(AH31)</f>
        <v>255</v>
      </c>
      <c r="AI47" s="14">
        <f>HEX2DEC(AI31)</f>
        <v>255</v>
      </c>
      <c r="AJ47" s="14">
        <f>HEX2DEC(AJ31)</f>
        <v>255</v>
      </c>
      <c r="AK47" s="14">
        <f>HEX2DEC(AK31)</f>
        <v>255</v>
      </c>
      <c r="AL47" s="14">
        <f>HEX2DEC(AL31)</f>
        <v>255</v>
      </c>
      <c r="AO47" s="14">
        <f>HEX2DEC(AO31)</f>
        <v>51</v>
      </c>
      <c r="AP47" s="14">
        <f>HEX2DEC(AP31)</f>
        <v>14</v>
      </c>
      <c r="AQ47" s="14">
        <f>HEX2DEC(AQ31)</f>
        <v>19</v>
      </c>
      <c r="AR47" s="14">
        <f>HEX2DEC(AR31)</f>
        <v>30</v>
      </c>
      <c r="AS47" s="14">
        <f>HEX2DEC(AS31)</f>
        <v>34</v>
      </c>
      <c r="AT47" s="14">
        <f>HEX2DEC(AT31)</f>
        <v>38</v>
      </c>
      <c r="AU47" s="14">
        <f>HEX2DEC(AU31)</f>
        <v>255</v>
      </c>
      <c r="AV47" s="14">
        <f>HEX2DEC(AV31)</f>
        <v>255</v>
      </c>
      <c r="AX47" s="14">
        <f>HEX2DEC(AX31)</f>
        <v>255</v>
      </c>
      <c r="AY47" s="14">
        <f>HEX2DEC(AY31)</f>
        <v>0</v>
      </c>
      <c r="AZ47" s="14">
        <f>HEX2DEC(AZ31)</f>
        <v>255</v>
      </c>
      <c r="BA47" s="14">
        <f>HEX2DEC(BA31)</f>
        <v>255</v>
      </c>
    </row>
    <row r="48" spans="1:53" ht="14.25" thickBot="1">
      <c r="A48" s="8" t="s">
        <v>105</v>
      </c>
      <c r="B48" t="s">
        <v>358</v>
      </c>
      <c r="C48" s="24" t="s">
        <v>97</v>
      </c>
      <c r="D48" s="22"/>
      <c r="E48" s="12" t="str">
        <f t="shared" si="20"/>
        <v>23</v>
      </c>
      <c r="F48" s="7" t="str">
        <f t="shared" si="19"/>
        <v>#~ ] }(Non-US)</v>
      </c>
      <c r="G48" s="7" t="str">
        <f t="shared" si="21"/>
        <v>32</v>
      </c>
      <c r="I48" s="1" t="str">
        <f>DEC2HEX(ROW()-2,2)</f>
        <v>2E</v>
      </c>
      <c r="J48" s="13" t="str">
        <f t="shared" si="22"/>
        <v>R </v>
      </c>
      <c r="K48" s="26" t="str">
        <f t="shared" si="23"/>
        <v>15</v>
      </c>
      <c r="M48" s="37" t="s">
        <v>328</v>
      </c>
      <c r="N48" s="38"/>
      <c r="O48" s="38"/>
      <c r="P48" s="50" t="s">
        <v>359</v>
      </c>
      <c r="S48" s="14">
        <f>HEX2DEC(S32)</f>
        <v>76</v>
      </c>
      <c r="T48" s="14">
        <f>HEX2DEC(T32)</f>
        <v>82</v>
      </c>
      <c r="U48" s="14">
        <f>HEX2DEC(U32)</f>
        <v>13</v>
      </c>
      <c r="V48" s="14">
        <f>HEX2DEC(V32)</f>
        <v>11</v>
      </c>
      <c r="W48" s="14">
        <f>HEX2DEC(W32)</f>
        <v>10</v>
      </c>
      <c r="X48" s="14">
        <f>HEX2DEC(X32)</f>
        <v>9</v>
      </c>
      <c r="Y48" s="14">
        <f>HEX2DEC(Y32)</f>
        <v>7</v>
      </c>
      <c r="Z48" s="14">
        <f>HEX2DEC(Z32)</f>
        <v>22</v>
      </c>
      <c r="AA48" s="14">
        <f>HEX2DEC(AA32)</f>
        <v>4</v>
      </c>
      <c r="AB48" s="14">
        <f>HEX2DEC(AB32)</f>
        <v>225</v>
      </c>
      <c r="AC48" s="14">
        <f>HEX2DEC(AC32)</f>
        <v>255</v>
      </c>
      <c r="AD48" s="14">
        <f>HEX2DEC(AD32)</f>
        <v>255</v>
      </c>
      <c r="AE48" s="14">
        <f>HEX2DEC(AE32)</f>
        <v>255</v>
      </c>
      <c r="AF48" s="14">
        <f>HEX2DEC(AF32)</f>
        <v>255</v>
      </c>
      <c r="AG48" s="14">
        <f>HEX2DEC(AG32)</f>
        <v>255</v>
      </c>
      <c r="AH48" s="14">
        <f>HEX2DEC(AH32)</f>
        <v>255</v>
      </c>
      <c r="AI48" s="14">
        <f>HEX2DEC(AI32)</f>
        <v>255</v>
      </c>
      <c r="AJ48" s="14">
        <f>HEX2DEC(AJ32)</f>
        <v>255</v>
      </c>
      <c r="AK48" s="14">
        <f>HEX2DEC(AK32)</f>
        <v>255</v>
      </c>
      <c r="AL48" s="14">
        <f>HEX2DEC(AL32)</f>
        <v>255</v>
      </c>
      <c r="AO48" s="14">
        <f>HEX2DEC(AO32)</f>
        <v>80</v>
      </c>
      <c r="AP48" s="14">
        <f>HEX2DEC(AP32)</f>
        <v>74</v>
      </c>
      <c r="AQ48" s="14">
        <f>HEX2DEC(AQ32)</f>
        <v>72</v>
      </c>
      <c r="AR48" s="14">
        <f>HEX2DEC(AR32)</f>
        <v>58</v>
      </c>
      <c r="AS48" s="14">
        <f>HEX2DEC(AS32)</f>
        <v>62</v>
      </c>
      <c r="AT48" s="14">
        <f>HEX2DEC(AT32)</f>
        <v>66</v>
      </c>
      <c r="AU48" s="14">
        <f>HEX2DEC(AU32)</f>
        <v>255</v>
      </c>
      <c r="AV48" s="14">
        <f>HEX2DEC(AV32)</f>
        <v>255</v>
      </c>
      <c r="AX48" s="14">
        <f>HEX2DEC(AX32)</f>
        <v>255</v>
      </c>
      <c r="AY48" s="14">
        <f>HEX2DEC(AY32)</f>
        <v>0</v>
      </c>
      <c r="AZ48" s="14">
        <f>HEX2DEC(AZ32)</f>
        <v>7</v>
      </c>
      <c r="BA48" s="14">
        <f>HEX2DEC(BA32)</f>
        <v>255</v>
      </c>
    </row>
    <row r="49" spans="1:53" ht="14.25" thickBot="1">
      <c r="A49" s="8" t="s">
        <v>106</v>
      </c>
      <c r="B49" t="s">
        <v>202</v>
      </c>
      <c r="C49" s="24" t="s">
        <v>106</v>
      </c>
      <c r="D49" s="22"/>
      <c r="E49" s="12" t="str">
        <f t="shared" si="20"/>
        <v>33</v>
      </c>
      <c r="F49" s="7" t="str">
        <f t="shared" si="19"/>
        <v> ; +</v>
      </c>
      <c r="G49" s="7" t="str">
        <f t="shared" si="21"/>
        <v>33</v>
      </c>
      <c r="I49" s="1" t="str">
        <f>DEC2HEX(ROW()-2,2)</f>
        <v>2F</v>
      </c>
      <c r="J49" s="13" t="str">
        <f t="shared" si="22"/>
        <v>4 </v>
      </c>
      <c r="K49" s="26" t="str">
        <f t="shared" si="23"/>
        <v>21</v>
      </c>
      <c r="M49" s="24" t="s">
        <v>356</v>
      </c>
      <c r="N49" s="37" t="str">
        <f>IF(M49="0","通常",IF(M49="1","キーマトリックス解析"))</f>
        <v>通常</v>
      </c>
      <c r="O49" s="38"/>
      <c r="P49" s="39"/>
      <c r="S49" s="14">
        <f>HEX2DEC(S33)</f>
        <v>73</v>
      </c>
      <c r="T49" s="14">
        <f>HEX2DEC(T33)</f>
        <v>70</v>
      </c>
      <c r="U49" s="14">
        <f>HEX2DEC(U33)</f>
        <v>24</v>
      </c>
      <c r="V49" s="14">
        <f>HEX2DEC(V33)</f>
        <v>28</v>
      </c>
      <c r="W49" s="14">
        <f>HEX2DEC(W33)</f>
        <v>23</v>
      </c>
      <c r="X49" s="14">
        <f>HEX2DEC(X33)</f>
        <v>21</v>
      </c>
      <c r="Y49" s="14">
        <f>HEX2DEC(Y33)</f>
        <v>8</v>
      </c>
      <c r="Z49" s="14">
        <f>HEX2DEC(Z33)</f>
        <v>26</v>
      </c>
      <c r="AA49" s="14">
        <f>HEX2DEC(AA33)</f>
        <v>20</v>
      </c>
      <c r="AB49" s="14">
        <f>HEX2DEC(AB33)</f>
        <v>224</v>
      </c>
      <c r="AC49" s="14">
        <f>HEX2DEC(AC33)</f>
        <v>255</v>
      </c>
      <c r="AD49" s="14">
        <f>HEX2DEC(AD33)</f>
        <v>255</v>
      </c>
      <c r="AE49" s="14">
        <f>HEX2DEC(AE33)</f>
        <v>255</v>
      </c>
      <c r="AF49" s="14">
        <f>HEX2DEC(AF33)</f>
        <v>255</v>
      </c>
      <c r="AG49" s="14">
        <f>HEX2DEC(AG33)</f>
        <v>255</v>
      </c>
      <c r="AH49" s="14">
        <f>HEX2DEC(AH33)</f>
        <v>255</v>
      </c>
      <c r="AI49" s="14">
        <f>HEX2DEC(AI33)</f>
        <v>255</v>
      </c>
      <c r="AJ49" s="14">
        <f>HEX2DEC(AJ33)</f>
        <v>255</v>
      </c>
      <c r="AK49" s="14">
        <f>HEX2DEC(AK33)</f>
        <v>255</v>
      </c>
      <c r="AL49" s="14">
        <f>HEX2DEC(AL33)</f>
        <v>255</v>
      </c>
      <c r="AO49" s="14">
        <f>HEX2DEC(AO33)</f>
        <v>56</v>
      </c>
      <c r="AP49" s="14">
        <f>HEX2DEC(AP33)</f>
        <v>54</v>
      </c>
      <c r="AQ49" s="14">
        <f>HEX2DEC(AQ33)</f>
        <v>42</v>
      </c>
      <c r="AR49" s="14">
        <f>HEX2DEC(AR33)</f>
        <v>31</v>
      </c>
      <c r="AS49" s="14">
        <f>HEX2DEC(AS33)</f>
        <v>35</v>
      </c>
      <c r="AT49" s="14">
        <f>HEX2DEC(AT33)</f>
        <v>39</v>
      </c>
      <c r="AU49" s="14">
        <f>HEX2DEC(AU33)</f>
        <v>255</v>
      </c>
      <c r="AV49" s="14">
        <f>HEX2DEC(AV33)</f>
        <v>255</v>
      </c>
      <c r="AX49" s="14">
        <f>HEX2DEC(AX33)</f>
        <v>255</v>
      </c>
      <c r="AY49" s="14">
        <f>HEX2DEC(AY33)</f>
        <v>0</v>
      </c>
      <c r="AZ49" s="14">
        <f>HEX2DEC(AZ33)</f>
        <v>0</v>
      </c>
      <c r="BA49" s="14">
        <f>HEX2DEC(BA33)</f>
        <v>255</v>
      </c>
    </row>
    <row r="50" spans="1:53" ht="14.25" thickBot="1">
      <c r="A50" s="8" t="s">
        <v>107</v>
      </c>
      <c r="B50" t="s">
        <v>203</v>
      </c>
      <c r="C50" s="24" t="s">
        <v>13</v>
      </c>
      <c r="D50" s="22"/>
      <c r="E50" s="12" t="str">
        <f t="shared" si="20"/>
        <v>2B</v>
      </c>
      <c r="F50" s="7" t="str">
        <f t="shared" si="19"/>
        <v>‘ “ : *</v>
      </c>
      <c r="G50" s="7" t="str">
        <f t="shared" si="21"/>
        <v>34</v>
      </c>
      <c r="I50" s="1" t="str">
        <f>DEC2HEX(ROW()-2,2)</f>
        <v>30</v>
      </c>
      <c r="J50" s="13" t="str">
        <f t="shared" si="22"/>
        <v>/ ?  </v>
      </c>
      <c r="K50" s="26" t="str">
        <f t="shared" si="23"/>
        <v>38</v>
      </c>
      <c r="S50" s="14">
        <f>HEX2DEC(S34)</f>
        <v>57</v>
      </c>
      <c r="T50" s="14">
        <f>HEX2DEC(T34)</f>
        <v>40</v>
      </c>
      <c r="U50" s="14">
        <f>HEX2DEC(U34)</f>
        <v>36</v>
      </c>
      <c r="V50" s="14">
        <f>HEX2DEC(V34)</f>
        <v>35</v>
      </c>
      <c r="W50" s="14">
        <f>HEX2DEC(W34)</f>
        <v>34</v>
      </c>
      <c r="X50" s="14">
        <f>HEX2DEC(X34)</f>
        <v>33</v>
      </c>
      <c r="Y50" s="14">
        <f>HEX2DEC(Y34)</f>
        <v>32</v>
      </c>
      <c r="Z50" s="14">
        <f>HEX2DEC(Z34)</f>
        <v>31</v>
      </c>
      <c r="AA50" s="14">
        <f>HEX2DEC(AA34)</f>
        <v>30</v>
      </c>
      <c r="AB50" s="14">
        <f>HEX2DEC(AB34)</f>
        <v>255</v>
      </c>
      <c r="AC50" s="14">
        <f>HEX2DEC(AC34)</f>
        <v>255</v>
      </c>
      <c r="AD50" s="14">
        <f>HEX2DEC(AD34)</f>
        <v>255</v>
      </c>
      <c r="AE50" s="14">
        <f>HEX2DEC(AE34)</f>
        <v>255</v>
      </c>
      <c r="AF50" s="14">
        <f>HEX2DEC(AF34)</f>
        <v>255</v>
      </c>
      <c r="AG50" s="14">
        <f>HEX2DEC(AG34)</f>
        <v>255</v>
      </c>
      <c r="AH50" s="14">
        <f>HEX2DEC(AH34)</f>
        <v>255</v>
      </c>
      <c r="AI50" s="14">
        <f>HEX2DEC(AI34)</f>
        <v>255</v>
      </c>
      <c r="AJ50" s="14">
        <f>HEX2DEC(AJ34)</f>
        <v>255</v>
      </c>
      <c r="AK50" s="14">
        <f>HEX2DEC(AK34)</f>
        <v>255</v>
      </c>
      <c r="AL50" s="14">
        <f>HEX2DEC(AL34)</f>
        <v>255</v>
      </c>
      <c r="AO50" s="14">
        <f>HEX2DEC(AO34)</f>
        <v>81</v>
      </c>
      <c r="AP50" s="14">
        <f>HEX2DEC(AP34)</f>
        <v>77</v>
      </c>
      <c r="AQ50" s="14">
        <f>HEX2DEC(AQ34)</f>
        <v>76</v>
      </c>
      <c r="AR50" s="14">
        <f>HEX2DEC(AR34)</f>
        <v>59</v>
      </c>
      <c r="AS50" s="14">
        <f>HEX2DEC(AS34)</f>
        <v>63</v>
      </c>
      <c r="AT50" s="14">
        <f>HEX2DEC(AT34)</f>
        <v>67</v>
      </c>
      <c r="AU50" s="14">
        <f>HEX2DEC(AU34)</f>
        <v>255</v>
      </c>
      <c r="AV50" s="14">
        <f>HEX2DEC(AV34)</f>
        <v>255</v>
      </c>
      <c r="AX50" s="14">
        <f>HEX2DEC(AX34)</f>
        <v>255</v>
      </c>
      <c r="AY50" s="14">
        <f>HEX2DEC(AY34)</f>
        <v>0</v>
      </c>
      <c r="AZ50" s="14">
        <f>HEX2DEC(AZ34)</f>
        <v>0</v>
      </c>
      <c r="BA50" s="14">
        <f>HEX2DEC(BA34)</f>
        <v>255</v>
      </c>
    </row>
    <row r="51" spans="1:53" ht="14.25" thickBot="1">
      <c r="A51" s="8" t="s">
        <v>108</v>
      </c>
      <c r="B51" t="s">
        <v>360</v>
      </c>
      <c r="C51" s="24" t="s">
        <v>78</v>
      </c>
      <c r="D51" s="22"/>
      <c r="E51" s="12" t="str">
        <f t="shared" si="20"/>
        <v>03</v>
      </c>
      <c r="F51" s="7" t="str">
        <f t="shared" si="19"/>
        <v>`~ 半角/全角</v>
      </c>
      <c r="G51" s="7" t="str">
        <f t="shared" si="21"/>
        <v>35</v>
      </c>
      <c r="I51" s="1" t="str">
        <f>DEC2HEX(ROW()-2,2)</f>
        <v>31</v>
      </c>
      <c r="J51" s="13" t="str">
        <f t="shared" si="22"/>
        <v>F1 </v>
      </c>
      <c r="K51" s="26" t="str">
        <f t="shared" si="23"/>
        <v>3A</v>
      </c>
      <c r="T51" s="16">
        <f>SUM(S39:T50)</f>
        <v>1598</v>
      </c>
      <c r="V51" s="16">
        <f>SUM(U39:V50)</f>
        <v>1112</v>
      </c>
      <c r="X51" s="16">
        <f>SUM(W39:X50)</f>
        <v>703</v>
      </c>
      <c r="Z51" s="16">
        <f>SUM(Y39:Z50)</f>
        <v>533</v>
      </c>
      <c r="AB51" s="16">
        <f>SUM(AA39:AB50)</f>
        <v>2230</v>
      </c>
      <c r="AD51" s="16">
        <f>SUM(AC39:AD50)</f>
        <v>4176</v>
      </c>
      <c r="AF51" s="16">
        <f>SUM(AE39:AF50)</f>
        <v>4192</v>
      </c>
      <c r="AH51" s="16">
        <f>SUM(AG39:AH50)</f>
        <v>4208</v>
      </c>
      <c r="AJ51" s="16">
        <f>SUM(AI39:AJ50)</f>
        <v>4224</v>
      </c>
      <c r="AL51" s="16">
        <f>SUM(AK39:AL50)</f>
        <v>4240</v>
      </c>
      <c r="AO51" s="14"/>
      <c r="AP51" s="16">
        <f>SUM(AO39:AP50)</f>
        <v>1144</v>
      </c>
      <c r="AQ51" s="14"/>
      <c r="AR51" s="16">
        <f>SUM(AQ39:AR50)</f>
        <v>971</v>
      </c>
      <c r="AS51" s="14"/>
      <c r="AT51" s="16">
        <f>SUM(AS39:AT50)</f>
        <v>1000</v>
      </c>
      <c r="AU51" s="14"/>
      <c r="AV51" s="16">
        <f>SUM(AU39:AV50)</f>
        <v>3512</v>
      </c>
      <c r="AX51" s="14"/>
      <c r="AY51" s="16">
        <f>SUM(AX39:AY50)</f>
        <v>2631</v>
      </c>
      <c r="AZ51" s="14"/>
      <c r="BA51" s="16">
        <f>SUM(AZ39:BA50)</f>
        <v>2048</v>
      </c>
    </row>
    <row r="52" spans="1:11" ht="14.25" thickBot="1">
      <c r="A52" s="8" t="s">
        <v>110</v>
      </c>
      <c r="B52" t="s">
        <v>204</v>
      </c>
      <c r="C52" s="24" t="s">
        <v>115</v>
      </c>
      <c r="D52" s="22" t="s">
        <v>361</v>
      </c>
      <c r="E52" s="12" t="str">
        <f t="shared" si="20"/>
        <v>40</v>
      </c>
      <c r="F52" s="7" t="str">
        <f t="shared" si="19"/>
        <v>, &lt; </v>
      </c>
      <c r="G52" s="7" t="str">
        <f t="shared" si="21"/>
        <v>36</v>
      </c>
      <c r="I52" s="1" t="str">
        <f>DEC2HEX(ROW()-2,2)</f>
        <v>32</v>
      </c>
      <c r="J52" s="13" t="str">
        <f t="shared" si="22"/>
        <v>P </v>
      </c>
      <c r="K52" s="26" t="str">
        <f t="shared" si="23"/>
        <v>13</v>
      </c>
    </row>
    <row r="53" spans="1:13" ht="14.25" thickBot="1">
      <c r="A53" s="8" t="s">
        <v>112</v>
      </c>
      <c r="B53" t="s">
        <v>205</v>
      </c>
      <c r="C53" s="24" t="s">
        <v>113</v>
      </c>
      <c r="D53" s="22"/>
      <c r="E53" s="12" t="str">
        <f t="shared" si="20"/>
        <v>38</v>
      </c>
      <c r="F53" s="7" t="str">
        <f t="shared" si="19"/>
        <v>. &gt; </v>
      </c>
      <c r="G53" s="7" t="str">
        <f t="shared" si="21"/>
        <v>37</v>
      </c>
      <c r="I53" s="1" t="str">
        <f>DEC2HEX(ROW()-2,2)</f>
        <v>33</v>
      </c>
      <c r="J53" s="13" t="str">
        <f t="shared" si="22"/>
        <v> ; +</v>
      </c>
      <c r="K53" s="26" t="str">
        <f t="shared" si="23"/>
        <v>33</v>
      </c>
      <c r="M53" t="s">
        <v>362</v>
      </c>
    </row>
    <row r="54" spans="1:53" ht="14.25" thickBot="1">
      <c r="A54" s="8" t="s">
        <v>113</v>
      </c>
      <c r="B54" t="s">
        <v>206</v>
      </c>
      <c r="C54" s="24" t="s">
        <v>103</v>
      </c>
      <c r="D54" s="22"/>
      <c r="E54" s="12" t="str">
        <f t="shared" si="20"/>
        <v>30</v>
      </c>
      <c r="F54" s="7" t="str">
        <f t="shared" si="19"/>
        <v>/ ?  </v>
      </c>
      <c r="G54" s="7" t="str">
        <f t="shared" si="21"/>
        <v>38</v>
      </c>
      <c r="I54" s="1" t="str">
        <f>DEC2HEX(ROW()-2,2)</f>
        <v>34</v>
      </c>
      <c r="J54" s="13" t="str">
        <f t="shared" si="22"/>
        <v>C </v>
      </c>
      <c r="K54" s="26" t="str">
        <f t="shared" si="23"/>
        <v>06</v>
      </c>
      <c r="M54" s="40" t="str">
        <f>T54</f>
        <v>:10000000FFFFFF352A4C4939292B504F51524628C2</v>
      </c>
      <c r="N54" s="42"/>
      <c r="O54" s="42"/>
      <c r="P54" s="42"/>
      <c r="Q54" s="41"/>
      <c r="R54" s="41"/>
      <c r="T54" s="75" t="str">
        <f>":"&amp;S23&amp;S24&amp;S25&amp;S26&amp;S27&amp;S28&amp;S29&amp;S30&amp;S31&amp;S32&amp;S33&amp;S34&amp;T27&amp;T28&amp;T29&amp;T30&amp;T31&amp;T32&amp;T33&amp;T34&amp;T35</f>
        <v>:10000000FFFFFF352A4C4939292B504F51524628C2</v>
      </c>
      <c r="U54" s="15"/>
      <c r="V54" s="75" t="str">
        <f>":"&amp;U23&amp;U24&amp;U25&amp;U26&amp;U27&amp;U28&amp;U29&amp;U30&amp;U31&amp;U32&amp;U33&amp;U34&amp;V27&amp;V28&amp;V29&amp;V30&amp;V31&amp;V32&amp;V33&amp;V34&amp;V35</f>
        <v>:10001000FF3E89FF100D1824273D2E2D110B1C23A8</v>
      </c>
      <c r="W54" s="15"/>
      <c r="X54" s="75" t="str">
        <f>":"&amp;W23&amp;W24&amp;W25&amp;W26&amp;W27&amp;W28&amp;W29&amp;W30&amp;W31&amp;W32&amp;W33&amp;W34&amp;X27&amp;X28&amp;X29&amp;X30&amp;X31&amp;X32&amp;X33&amp;X34&amp;X35</f>
        <v>:100020002C3C3032050A1722873B2F341909152141</v>
      </c>
      <c r="Y54" s="15"/>
      <c r="Z54" s="75" t="str">
        <f>":"&amp;Y23&amp;Y24&amp;Y25&amp;Y26&amp;Y27&amp;Y28&amp;Y29&amp;Y30&amp;Y31&amp;Y32&amp;Y33&amp;Y34&amp;Z27&amp;Z28&amp;Z29&amp;Z30&amp;Z31&amp;Z32&amp;Z33&amp;Z34&amp;Z35</f>
        <v>:10003000383A1333060708203726120F1B161A1FEB</v>
      </c>
      <c r="AA54" s="15"/>
      <c r="AB54" s="75" t="str">
        <f>":"&amp;AA23&amp;AA24&amp;AA25&amp;AA26&amp;AA27&amp;AA28&amp;AA29&amp;AA30&amp;AA31&amp;AA32&amp;AA33&amp;AA34&amp;AB27&amp;AB28&amp;AB29&amp;AB30&amp;AB31&amp;AB32&amp;AB33&amp;AB34&amp;AB35</f>
        <v>:1000400036250C0E1D04141EFFFFFFFFE2E1E0FF4A</v>
      </c>
      <c r="AC54" s="15"/>
      <c r="AD54" s="75" t="str">
        <f>":"&amp;AC23&amp;AC24&amp;AC25&amp;AC26&amp;AC27&amp;AC28&amp;AC29&amp;AC30&amp;AC31&amp;AC32&amp;AC33&amp;AC34&amp;AD27&amp;AD28&amp;AD29&amp;AD30&amp;AD31&amp;AD32&amp;AD33&amp;AD34&amp;AD35</f>
        <v>:10005000FFFFFFFFFFFFFFFFFFFFFFFFFFFFFFFFB0</v>
      </c>
      <c r="AE54" s="15"/>
      <c r="AF54" s="75" t="str">
        <f>":"&amp;AE23&amp;AE24&amp;AE25&amp;AE26&amp;AE27&amp;AE28&amp;AE29&amp;AE30&amp;AE31&amp;AE32&amp;AE33&amp;AE34&amp;AF27&amp;AF28&amp;AF29&amp;AF30&amp;AF31&amp;AF32&amp;AF33&amp;AF34&amp;AF35</f>
        <v>:10006000FFFFFFFFFFFFFFFFFFFFFFFFFFFFFFFFA0</v>
      </c>
      <c r="AG54" s="15"/>
      <c r="AH54" s="75" t="str">
        <f>":"&amp;AG23&amp;AG24&amp;AG25&amp;AG26&amp;AG27&amp;AG28&amp;AG29&amp;AG30&amp;AG31&amp;AG32&amp;AG33&amp;AG34&amp;AH27&amp;AH28&amp;AH29&amp;AH30&amp;AH31&amp;AH32&amp;AH33&amp;AH34&amp;AH35</f>
        <v>:10007000FFFFFFFFFFFFFFFFFFFFFFFFFFFFFFFF90</v>
      </c>
      <c r="AI54" s="15"/>
      <c r="AJ54" s="75" t="str">
        <f>":"&amp;AI23&amp;AI24&amp;AI25&amp;AI26&amp;AI27&amp;AI28&amp;AI29&amp;AI30&amp;AI31&amp;AI32&amp;AI33&amp;AI34&amp;AJ27&amp;AJ28&amp;AJ29&amp;AJ30&amp;AJ31&amp;AJ32&amp;AJ33&amp;AJ34&amp;AJ35</f>
        <v>:10008000FFFFFFFFFFFFFFFFFFFFFFFFFFFFFFFF80</v>
      </c>
      <c r="AK54" s="15"/>
      <c r="AL54" s="75" t="str">
        <f>":"&amp;AK23&amp;AK24&amp;AK25&amp;AK26&amp;AK27&amp;AK28&amp;AK29&amp;AK30&amp;AK31&amp;AK32&amp;AK33&amp;AK34&amp;AL27&amp;AL28&amp;AL29&amp;AL30&amp;AL31&amp;AL32&amp;AL33&amp;AL34&amp;AL35</f>
        <v>:10009000FFFFFFFFFFFFFFFFFFFFFFFFFFFFFFFF70</v>
      </c>
      <c r="AO54" s="15"/>
      <c r="AP54" s="75" t="str">
        <f>":"&amp;AO23&amp;AO24&amp;AO25&amp;AO26&amp;AO27&amp;AO28&amp;AO29&amp;AO30&amp;AO31&amp;AO32&amp;AO33&amp;AO34&amp;AP27&amp;AP28&amp;AP29&amp;AP30&amp;AP31&amp;AP32&amp;AP33&amp;AP34&amp;AP35</f>
        <v>:1000A0002F52344F335038510F49374E0E4A364D88</v>
      </c>
      <c r="AQ54" s="15"/>
      <c r="AR54" s="75" t="str">
        <f>":"&amp;AQ23&amp;AQ24&amp;AQ25&amp;AQ26&amp;AQ27&amp;AQ28&amp;AQ29&amp;AQ30&amp;AQ31&amp;AQ32&amp;AQ33&amp;AQ34&amp;AR27&amp;AR28&amp;AR29&amp;AR30&amp;AR31&amp;AR32&amp;AR33&amp;AR34&amp;AR35</f>
        <v>:1000B0000C46124713482A4C2B3930491E3A1F3B35</v>
      </c>
      <c r="AS54" s="15"/>
      <c r="AT54" s="75" t="str">
        <f>":"&amp;AS23&amp;AS24&amp;AS25&amp;AS26&amp;AS27&amp;AS28&amp;AS29&amp;AS30&amp;AS31&amp;AS32&amp;AS33&amp;AS34&amp;AT27&amp;AT28&amp;AT29&amp;AT30&amp;AT31&amp;AT32&amp;AT33&amp;AT34&amp;AT35</f>
        <v>:1000C000203C213D223E233F244025412642274318</v>
      </c>
      <c r="AU54" s="15"/>
      <c r="AV54" s="75" t="str">
        <f>":"&amp;AU23&amp;AU24&amp;AU25&amp;AU26&amp;AU27&amp;AU28&amp;AU29&amp;AU30&amp;AU31&amp;AU32&amp;AU33&amp;AU34&amp;AV27&amp;AV28&amp;AV29&amp;AV30&amp;AV31&amp;AV32&amp;AV33&amp;AV34&amp;AV35</f>
        <v>:1000D0002D442E45FFFFFFFFFFFFFFFFFFFFFFFF48</v>
      </c>
      <c r="AX54" s="15"/>
      <c r="AY54" s="75" t="str">
        <f>":"&amp;AX23&amp;AX24&amp;AX25&amp;AX26&amp;AX27&amp;AX28&amp;AX29&amp;AX30&amp;AX31&amp;AX32&amp;AX33&amp;AX34&amp;AY27&amp;AY28&amp;AY29&amp;AY30&amp;AY31&amp;AY32&amp;AY33&amp;AY34&amp;AY35</f>
        <v>:1000E000F8FFF6FFFFFFFFFFFF70000000000000B9</v>
      </c>
      <c r="AZ54" s="15"/>
      <c r="BA54" s="75" t="str">
        <f>":"&amp;AZ23&amp;AZ24&amp;AZ25&amp;AZ26&amp;AZ27&amp;AZ28&amp;AZ29&amp;AZ30&amp;AZ31&amp;AZ32&amp;AZ33&amp;AZ34&amp;BA27&amp;BA28&amp;BA29&amp;BA30&amp;BA31&amp;BA32&amp;BA33&amp;BA34&amp;BA35</f>
        <v>:1000F00000000000FF0700000000FFFFFFFFFFFF00</v>
      </c>
    </row>
    <row r="55" spans="1:53" ht="14.25" thickBot="1">
      <c r="A55" s="8" t="s">
        <v>114</v>
      </c>
      <c r="B55" t="s">
        <v>207</v>
      </c>
      <c r="C55" s="24" t="s">
        <v>83</v>
      </c>
      <c r="D55" s="22"/>
      <c r="E55" s="12" t="str">
        <f t="shared" si="20"/>
        <v>07</v>
      </c>
      <c r="F55" s="7" t="str">
        <f t="shared" si="19"/>
        <v>CapsLock </v>
      </c>
      <c r="G55" s="7" t="str">
        <f t="shared" si="21"/>
        <v>39</v>
      </c>
      <c r="I55" s="1" t="str">
        <f>DEC2HEX(ROW()-2,2)</f>
        <v>35</v>
      </c>
      <c r="J55" s="13" t="str">
        <f t="shared" si="22"/>
        <v>D </v>
      </c>
      <c r="K55" s="26" t="str">
        <f t="shared" si="23"/>
        <v>07</v>
      </c>
      <c r="M55" s="40" t="str">
        <f>V54</f>
        <v>:10001000FF3E89FF100D1824273D2E2D110B1C23A8</v>
      </c>
      <c r="N55" s="42"/>
      <c r="O55" s="42"/>
      <c r="P55" s="42"/>
      <c r="Q55" s="41"/>
      <c r="R55" s="41"/>
      <c r="T55" s="75"/>
      <c r="U55" s="15"/>
      <c r="V55" s="75"/>
      <c r="W55" s="15"/>
      <c r="X55" s="75"/>
      <c r="Y55" s="15"/>
      <c r="Z55" s="75"/>
      <c r="AA55" s="15"/>
      <c r="AB55" s="75"/>
      <c r="AC55" s="15"/>
      <c r="AD55" s="75"/>
      <c r="AE55" s="15"/>
      <c r="AF55" s="75"/>
      <c r="AG55" s="15"/>
      <c r="AH55" s="75"/>
      <c r="AI55" s="15"/>
      <c r="AJ55" s="75"/>
      <c r="AK55" s="15"/>
      <c r="AL55" s="75"/>
      <c r="AO55" s="15"/>
      <c r="AP55" s="75"/>
      <c r="AQ55" s="15"/>
      <c r="AR55" s="75"/>
      <c r="AS55" s="15"/>
      <c r="AT55" s="75"/>
      <c r="AU55" s="15"/>
      <c r="AV55" s="75"/>
      <c r="AX55" s="15"/>
      <c r="AY55" s="75"/>
      <c r="AZ55" s="15"/>
      <c r="BA55" s="75"/>
    </row>
    <row r="56" spans="1:53" ht="14.25" thickBot="1">
      <c r="A56" s="8" t="s">
        <v>18</v>
      </c>
      <c r="B56" t="s">
        <v>208</v>
      </c>
      <c r="C56" s="24" t="s">
        <v>104</v>
      </c>
      <c r="D56" s="22"/>
      <c r="E56" s="12" t="str">
        <f t="shared" si="20"/>
        <v>31</v>
      </c>
      <c r="F56" s="7" t="str">
        <f t="shared" si="19"/>
        <v>F1 </v>
      </c>
      <c r="G56" s="7" t="str">
        <f t="shared" si="21"/>
        <v>3A</v>
      </c>
      <c r="I56" s="1" t="str">
        <f>DEC2HEX(ROW()-2,2)</f>
        <v>36</v>
      </c>
      <c r="J56" s="13" t="str">
        <f t="shared" si="22"/>
        <v>E </v>
      </c>
      <c r="K56" s="26" t="str">
        <f t="shared" si="23"/>
        <v>08</v>
      </c>
      <c r="M56" s="40" t="str">
        <f>X54</f>
        <v>:100020002C3C3032050A1722873B2F341909152141</v>
      </c>
      <c r="N56" s="42"/>
      <c r="O56" s="42"/>
      <c r="P56" s="42"/>
      <c r="Q56" s="41"/>
      <c r="R56" s="41"/>
      <c r="T56" s="75"/>
      <c r="U56" s="15"/>
      <c r="V56" s="75"/>
      <c r="W56" s="15"/>
      <c r="X56" s="75"/>
      <c r="Y56" s="15"/>
      <c r="Z56" s="75"/>
      <c r="AA56" s="15"/>
      <c r="AB56" s="75"/>
      <c r="AC56" s="15"/>
      <c r="AD56" s="75"/>
      <c r="AE56" s="15"/>
      <c r="AF56" s="75"/>
      <c r="AG56" s="15"/>
      <c r="AH56" s="75"/>
      <c r="AI56" s="15"/>
      <c r="AJ56" s="75"/>
      <c r="AK56" s="15"/>
      <c r="AL56" s="75"/>
      <c r="AO56" s="15"/>
      <c r="AP56" s="75"/>
      <c r="AQ56" s="15"/>
      <c r="AR56" s="75"/>
      <c r="AS56" s="15"/>
      <c r="AT56" s="75"/>
      <c r="AU56" s="15"/>
      <c r="AV56" s="75"/>
      <c r="AX56" s="15"/>
      <c r="AY56" s="75"/>
      <c r="AZ56" s="15"/>
      <c r="BA56" s="75"/>
    </row>
    <row r="57" spans="1:53" ht="14.25" thickBot="1">
      <c r="A57" s="8" t="s">
        <v>19</v>
      </c>
      <c r="B57" t="s">
        <v>209</v>
      </c>
      <c r="C57" s="24" t="s">
        <v>74</v>
      </c>
      <c r="D57" s="22"/>
      <c r="E57" s="12" t="str">
        <f t="shared" si="20"/>
        <v>29</v>
      </c>
      <c r="F57" s="7" t="str">
        <f t="shared" si="19"/>
        <v>F2 </v>
      </c>
      <c r="G57" s="7" t="str">
        <f t="shared" si="21"/>
        <v>3B</v>
      </c>
      <c r="I57" s="1" t="str">
        <f>DEC2HEX(ROW()-2,2)</f>
        <v>37</v>
      </c>
      <c r="J57" s="13" t="str">
        <f t="shared" si="22"/>
        <v>3 </v>
      </c>
      <c r="K57" s="26" t="str">
        <f t="shared" si="23"/>
        <v>20</v>
      </c>
      <c r="M57" s="40" t="str">
        <f>Z54</f>
        <v>:10003000383A1333060708203726120F1B161A1FEB</v>
      </c>
      <c r="N57" s="42"/>
      <c r="O57" s="42"/>
      <c r="P57" s="42"/>
      <c r="Q57" s="41"/>
      <c r="R57" s="41"/>
      <c r="T57" s="75"/>
      <c r="U57" s="15"/>
      <c r="V57" s="75"/>
      <c r="W57" s="15"/>
      <c r="X57" s="75"/>
      <c r="Y57" s="15"/>
      <c r="Z57" s="75"/>
      <c r="AA57" s="15"/>
      <c r="AB57" s="75"/>
      <c r="AC57" s="15"/>
      <c r="AD57" s="75"/>
      <c r="AE57" s="15"/>
      <c r="AF57" s="75"/>
      <c r="AG57" s="15"/>
      <c r="AH57" s="75"/>
      <c r="AI57" s="15"/>
      <c r="AJ57" s="75"/>
      <c r="AK57" s="15"/>
      <c r="AL57" s="75"/>
      <c r="AO57" s="15"/>
      <c r="AP57" s="75"/>
      <c r="AQ57" s="15"/>
      <c r="AR57" s="75"/>
      <c r="AS57" s="15"/>
      <c r="AT57" s="75"/>
      <c r="AU57" s="15"/>
      <c r="AV57" s="75"/>
      <c r="AX57" s="15"/>
      <c r="AY57" s="75"/>
      <c r="AZ57" s="15"/>
      <c r="BA57" s="75"/>
    </row>
    <row r="58" spans="1:53" ht="14.25" thickBot="1">
      <c r="A58" s="8" t="s">
        <v>20</v>
      </c>
      <c r="B58" t="s">
        <v>210</v>
      </c>
      <c r="C58" s="24" t="s">
        <v>95</v>
      </c>
      <c r="D58" s="22"/>
      <c r="E58" s="12" t="str">
        <f t="shared" si="20"/>
        <v>21</v>
      </c>
      <c r="F58" s="7" t="str">
        <f t="shared" si="19"/>
        <v>F3 </v>
      </c>
      <c r="G58" s="7" t="str">
        <f t="shared" si="21"/>
        <v>3C</v>
      </c>
      <c r="I58" s="1" t="str">
        <f>DEC2HEX(ROW()-2,2)</f>
        <v>38</v>
      </c>
      <c r="J58" s="13" t="str">
        <f t="shared" si="22"/>
        <v>. &gt; </v>
      </c>
      <c r="K58" s="26" t="str">
        <f t="shared" si="23"/>
        <v>37</v>
      </c>
      <c r="M58" s="40" t="str">
        <f>AB54</f>
        <v>:1000400036250C0E1D04141EFFFFFFFFE2E1E0FF4A</v>
      </c>
      <c r="N58" s="42"/>
      <c r="O58" s="42"/>
      <c r="P58" s="42"/>
      <c r="Q58" s="41"/>
      <c r="R58" s="41"/>
      <c r="T58" s="75"/>
      <c r="U58" s="15"/>
      <c r="V58" s="75"/>
      <c r="W58" s="15"/>
      <c r="X58" s="75"/>
      <c r="Y58" s="15"/>
      <c r="Z58" s="75"/>
      <c r="AA58" s="15"/>
      <c r="AB58" s="75"/>
      <c r="AC58" s="15"/>
      <c r="AD58" s="75"/>
      <c r="AE58" s="15"/>
      <c r="AF58" s="75"/>
      <c r="AG58" s="15"/>
      <c r="AH58" s="75"/>
      <c r="AI58" s="15"/>
      <c r="AJ58" s="75"/>
      <c r="AK58" s="15"/>
      <c r="AL58" s="75"/>
      <c r="AO58" s="15"/>
      <c r="AP58" s="75"/>
      <c r="AQ58" s="15"/>
      <c r="AR58" s="75"/>
      <c r="AS58" s="15"/>
      <c r="AT58" s="75"/>
      <c r="AU58" s="15"/>
      <c r="AV58" s="75"/>
      <c r="AX58" s="15"/>
      <c r="AY58" s="75"/>
      <c r="AZ58" s="15"/>
      <c r="BA58" s="75"/>
    </row>
    <row r="59" spans="1:53" ht="14.25" thickBot="1">
      <c r="A59" s="8" t="s">
        <v>21</v>
      </c>
      <c r="B59" t="s">
        <v>211</v>
      </c>
      <c r="C59" s="24" t="s">
        <v>94</v>
      </c>
      <c r="D59" s="22"/>
      <c r="E59" s="12" t="str">
        <f t="shared" si="20"/>
        <v>19</v>
      </c>
      <c r="F59" s="7" t="str">
        <f t="shared" si="19"/>
        <v>F4 </v>
      </c>
      <c r="G59" s="7" t="str">
        <f t="shared" si="21"/>
        <v>3D</v>
      </c>
      <c r="I59" s="1" t="str">
        <f>DEC2HEX(ROW()-2,2)</f>
        <v>39</v>
      </c>
      <c r="J59" s="13" t="str">
        <f t="shared" si="22"/>
        <v>9 </v>
      </c>
      <c r="K59" s="26" t="str">
        <f t="shared" si="23"/>
        <v>26</v>
      </c>
      <c r="M59" s="40" t="str">
        <f>AD54</f>
        <v>:10005000FFFFFFFFFFFFFFFFFFFFFFFFFFFFFFFFB0</v>
      </c>
      <c r="N59" s="42"/>
      <c r="O59" s="42"/>
      <c r="P59" s="42"/>
      <c r="Q59" s="41"/>
      <c r="R59" s="41"/>
      <c r="T59" s="75"/>
      <c r="U59" s="15"/>
      <c r="V59" s="75"/>
      <c r="W59" s="15"/>
      <c r="X59" s="75"/>
      <c r="Y59" s="15"/>
      <c r="Z59" s="75"/>
      <c r="AA59" s="15"/>
      <c r="AB59" s="75"/>
      <c r="AC59" s="15"/>
      <c r="AD59" s="75"/>
      <c r="AE59" s="15"/>
      <c r="AF59" s="75"/>
      <c r="AG59" s="15"/>
      <c r="AH59" s="75"/>
      <c r="AI59" s="15"/>
      <c r="AJ59" s="75"/>
      <c r="AK59" s="15"/>
      <c r="AL59" s="75"/>
      <c r="AO59" s="15"/>
      <c r="AP59" s="75"/>
      <c r="AQ59" s="15"/>
      <c r="AR59" s="75"/>
      <c r="AS59" s="15"/>
      <c r="AT59" s="75"/>
      <c r="AU59" s="15"/>
      <c r="AV59" s="75"/>
      <c r="AX59" s="15"/>
      <c r="AY59" s="75"/>
      <c r="AZ59" s="15"/>
      <c r="BA59" s="75"/>
    </row>
    <row r="60" spans="1:53" ht="14.25" thickBot="1">
      <c r="A60" s="8" t="s">
        <v>22</v>
      </c>
      <c r="B60" t="s">
        <v>212</v>
      </c>
      <c r="C60" s="24" t="s">
        <v>87</v>
      </c>
      <c r="D60" s="22"/>
      <c r="E60" s="12" t="str">
        <f t="shared" si="20"/>
        <v>11</v>
      </c>
      <c r="F60" s="7" t="str">
        <f t="shared" si="19"/>
        <v>F5 </v>
      </c>
      <c r="G60" s="7" t="str">
        <f t="shared" si="21"/>
        <v>3E</v>
      </c>
      <c r="I60" s="1" t="str">
        <f>DEC2HEX(ROW()-2,2)</f>
        <v>3A</v>
      </c>
      <c r="J60" s="13" t="str">
        <f t="shared" si="22"/>
        <v>O </v>
      </c>
      <c r="K60" s="26" t="str">
        <f t="shared" si="23"/>
        <v>12</v>
      </c>
      <c r="M60" s="40" t="str">
        <f>AF54</f>
        <v>:10006000FFFFFFFFFFFFFFFFFFFFFFFFFFFFFFFFA0</v>
      </c>
      <c r="N60" s="42"/>
      <c r="O60" s="42"/>
      <c r="P60" s="42"/>
      <c r="Q60" s="41"/>
      <c r="R60" s="41"/>
      <c r="T60" s="75"/>
      <c r="U60" s="15"/>
      <c r="V60" s="75"/>
      <c r="W60" s="15"/>
      <c r="X60" s="75"/>
      <c r="Y60" s="15"/>
      <c r="Z60" s="75"/>
      <c r="AA60" s="15"/>
      <c r="AB60" s="75"/>
      <c r="AC60" s="15"/>
      <c r="AD60" s="75"/>
      <c r="AE60" s="15"/>
      <c r="AF60" s="75"/>
      <c r="AG60" s="15"/>
      <c r="AH60" s="75"/>
      <c r="AI60" s="15"/>
      <c r="AJ60" s="75"/>
      <c r="AK60" s="15"/>
      <c r="AL60" s="75"/>
      <c r="AO60" s="15"/>
      <c r="AP60" s="75"/>
      <c r="AQ60" s="15"/>
      <c r="AR60" s="75"/>
      <c r="AS60" s="15"/>
      <c r="AT60" s="75"/>
      <c r="AU60" s="15"/>
      <c r="AV60" s="75"/>
      <c r="AX60" s="15"/>
      <c r="AY60" s="75"/>
      <c r="AZ60" s="15"/>
      <c r="BA60" s="75"/>
    </row>
    <row r="61" spans="1:53" ht="14.25" thickBot="1">
      <c r="A61" s="8" t="s">
        <v>23</v>
      </c>
      <c r="B61" t="s">
        <v>213</v>
      </c>
      <c r="C61" s="24" t="s">
        <v>401</v>
      </c>
      <c r="D61" s="22"/>
      <c r="E61" s="12">
        <f t="shared" si="20"/>
      </c>
      <c r="F61" s="7" t="str">
        <f t="shared" si="19"/>
        <v>F6 </v>
      </c>
      <c r="G61" s="7" t="str">
        <f t="shared" si="21"/>
        <v>3F</v>
      </c>
      <c r="I61" s="1" t="str">
        <f>DEC2HEX(ROW()-2,2)</f>
        <v>3B</v>
      </c>
      <c r="J61" s="13" t="str">
        <f t="shared" si="22"/>
        <v>L </v>
      </c>
      <c r="K61" s="26" t="str">
        <f t="shared" si="23"/>
        <v>0F</v>
      </c>
      <c r="M61" s="40" t="str">
        <f>AH54</f>
        <v>:10007000FFFFFFFFFFFFFFFFFFFFFFFFFFFFFFFF90</v>
      </c>
      <c r="N61" s="42"/>
      <c r="O61" s="42"/>
      <c r="P61" s="42"/>
      <c r="Q61" s="41"/>
      <c r="R61" s="41"/>
      <c r="T61" s="75"/>
      <c r="U61" s="15"/>
      <c r="V61" s="75"/>
      <c r="W61" s="15"/>
      <c r="X61" s="75"/>
      <c r="Y61" s="15"/>
      <c r="Z61" s="75"/>
      <c r="AA61" s="15"/>
      <c r="AB61" s="75"/>
      <c r="AC61" s="15"/>
      <c r="AD61" s="75"/>
      <c r="AE61" s="15"/>
      <c r="AF61" s="75"/>
      <c r="AG61" s="15"/>
      <c r="AH61" s="75"/>
      <c r="AI61" s="15"/>
      <c r="AJ61" s="75"/>
      <c r="AK61" s="15"/>
      <c r="AL61" s="75"/>
      <c r="AO61" s="15"/>
      <c r="AP61" s="75"/>
      <c r="AQ61" s="15"/>
      <c r="AR61" s="75"/>
      <c r="AS61" s="15"/>
      <c r="AT61" s="75"/>
      <c r="AU61" s="15"/>
      <c r="AV61" s="75"/>
      <c r="AX61" s="15"/>
      <c r="AY61" s="75"/>
      <c r="AZ61" s="15"/>
      <c r="BA61" s="75"/>
    </row>
    <row r="62" spans="1:53" ht="14.25" thickBot="1">
      <c r="A62" s="8" t="s">
        <v>115</v>
      </c>
      <c r="B62" t="s">
        <v>214</v>
      </c>
      <c r="C62" s="24" t="s">
        <v>401</v>
      </c>
      <c r="D62" s="22"/>
      <c r="E62" s="12">
        <f t="shared" si="20"/>
      </c>
      <c r="F62" s="7" t="str">
        <f t="shared" si="19"/>
        <v>F7 </v>
      </c>
      <c r="G62" s="7" t="str">
        <f t="shared" si="21"/>
        <v>40</v>
      </c>
      <c r="I62" s="1" t="str">
        <f>DEC2HEX(ROW()-2,2)</f>
        <v>3C</v>
      </c>
      <c r="J62" s="13" t="str">
        <f t="shared" si="22"/>
        <v>X </v>
      </c>
      <c r="K62" s="26" t="str">
        <f t="shared" si="23"/>
        <v>1B</v>
      </c>
      <c r="M62" s="40" t="str">
        <f>AJ54</f>
        <v>:10008000FFFFFFFFFFFFFFFFFFFFFFFFFFFFFFFF80</v>
      </c>
      <c r="N62" s="42"/>
      <c r="O62" s="42"/>
      <c r="P62" s="42"/>
      <c r="Q62" s="41"/>
      <c r="R62" s="41"/>
      <c r="T62" s="75"/>
      <c r="U62" s="15"/>
      <c r="V62" s="75"/>
      <c r="W62" s="15"/>
      <c r="X62" s="75"/>
      <c r="Y62" s="15"/>
      <c r="Z62" s="75"/>
      <c r="AA62" s="15"/>
      <c r="AB62" s="75"/>
      <c r="AC62" s="15"/>
      <c r="AD62" s="75"/>
      <c r="AE62" s="15"/>
      <c r="AF62" s="75"/>
      <c r="AG62" s="15"/>
      <c r="AH62" s="75"/>
      <c r="AI62" s="15"/>
      <c r="AJ62" s="75"/>
      <c r="AK62" s="15"/>
      <c r="AL62" s="75"/>
      <c r="AO62" s="15"/>
      <c r="AP62" s="75"/>
      <c r="AQ62" s="15"/>
      <c r="AR62" s="75"/>
      <c r="AS62" s="15"/>
      <c r="AT62" s="75"/>
      <c r="AU62" s="15"/>
      <c r="AV62" s="75"/>
      <c r="AX62" s="15"/>
      <c r="AY62" s="75"/>
      <c r="AZ62" s="15"/>
      <c r="BA62" s="75"/>
    </row>
    <row r="63" spans="1:53" ht="14.25" thickBot="1">
      <c r="A63" s="8" t="s">
        <v>116</v>
      </c>
      <c r="B63" t="s">
        <v>215</v>
      </c>
      <c r="C63" s="24" t="s">
        <v>401</v>
      </c>
      <c r="D63" s="22"/>
      <c r="E63" s="12">
        <f t="shared" si="20"/>
      </c>
      <c r="F63" s="7" t="str">
        <f t="shared" si="19"/>
        <v>F8 </v>
      </c>
      <c r="G63" s="7" t="str">
        <f t="shared" si="21"/>
        <v>41</v>
      </c>
      <c r="I63" s="1" t="str">
        <f>DEC2HEX(ROW()-2,2)</f>
        <v>3D</v>
      </c>
      <c r="J63" s="13" t="str">
        <f t="shared" si="22"/>
        <v>S </v>
      </c>
      <c r="K63" s="26" t="str">
        <f t="shared" si="23"/>
        <v>16</v>
      </c>
      <c r="M63" s="40" t="str">
        <f>AL54</f>
        <v>:10009000FFFFFFFFFFFFFFFFFFFFFFFFFFFFFFFF70</v>
      </c>
      <c r="N63" s="42"/>
      <c r="O63" s="42"/>
      <c r="P63" s="42"/>
      <c r="Q63" s="41"/>
      <c r="R63" s="41"/>
      <c r="T63" s="75"/>
      <c r="U63" s="15"/>
      <c r="V63" s="75"/>
      <c r="W63" s="15"/>
      <c r="X63" s="75"/>
      <c r="Y63" s="15"/>
      <c r="Z63" s="75"/>
      <c r="AA63" s="15"/>
      <c r="AB63" s="75"/>
      <c r="AC63" s="15"/>
      <c r="AD63" s="75"/>
      <c r="AE63" s="15"/>
      <c r="AF63" s="75"/>
      <c r="AG63" s="15"/>
      <c r="AH63" s="75"/>
      <c r="AI63" s="15"/>
      <c r="AJ63" s="75"/>
      <c r="AK63" s="15"/>
      <c r="AL63" s="75"/>
      <c r="AO63" s="15"/>
      <c r="AP63" s="75"/>
      <c r="AQ63" s="15"/>
      <c r="AR63" s="75"/>
      <c r="AS63" s="15"/>
      <c r="AT63" s="75"/>
      <c r="AU63" s="15"/>
      <c r="AV63" s="75"/>
      <c r="AX63" s="15"/>
      <c r="AY63" s="75"/>
      <c r="AZ63" s="15"/>
      <c r="BA63" s="75"/>
    </row>
    <row r="64" spans="1:53" ht="14.25" thickBot="1">
      <c r="A64" s="8" t="s">
        <v>118</v>
      </c>
      <c r="B64" t="s">
        <v>216</v>
      </c>
      <c r="C64" s="24" t="s">
        <v>401</v>
      </c>
      <c r="D64" s="22"/>
      <c r="E64" s="12">
        <f t="shared" si="20"/>
      </c>
      <c r="F64" s="7" t="str">
        <f t="shared" si="19"/>
        <v>F9 </v>
      </c>
      <c r="G64" s="7" t="str">
        <f t="shared" si="21"/>
        <v>42</v>
      </c>
      <c r="I64" s="1" t="str">
        <f>DEC2HEX(ROW()-2,2)</f>
        <v>3E</v>
      </c>
      <c r="J64" s="13" t="str">
        <f t="shared" si="22"/>
        <v>W </v>
      </c>
      <c r="K64" s="26" t="str">
        <f t="shared" si="23"/>
        <v>1A</v>
      </c>
      <c r="M64" s="40" t="str">
        <f>AP54</f>
        <v>:1000A0002F52344F335038510F49374E0E4A364D88</v>
      </c>
      <c r="N64" s="42"/>
      <c r="O64" s="42"/>
      <c r="P64" s="42"/>
      <c r="Q64" s="41"/>
      <c r="R64" s="41"/>
      <c r="T64" s="75"/>
      <c r="U64" s="15"/>
      <c r="V64" s="75"/>
      <c r="W64" s="15"/>
      <c r="X64" s="75"/>
      <c r="Y64" s="15"/>
      <c r="Z64" s="75"/>
      <c r="AA64" s="15"/>
      <c r="AB64" s="75"/>
      <c r="AC64" s="15"/>
      <c r="AD64" s="75"/>
      <c r="AE64" s="15"/>
      <c r="AF64" s="75"/>
      <c r="AG64" s="15"/>
      <c r="AH64" s="75"/>
      <c r="AI64" s="15"/>
      <c r="AJ64" s="75"/>
      <c r="AK64" s="15"/>
      <c r="AL64" s="75"/>
      <c r="AO64" s="15"/>
      <c r="AP64" s="75"/>
      <c r="AQ64" s="15"/>
      <c r="AR64" s="75"/>
      <c r="AS64" s="15"/>
      <c r="AT64" s="75"/>
      <c r="AU64" s="15"/>
      <c r="AV64" s="75"/>
      <c r="AX64" s="15"/>
      <c r="AY64" s="75"/>
      <c r="AZ64" s="15"/>
      <c r="BA64" s="75"/>
    </row>
    <row r="65" spans="1:53" ht="14.25" thickBot="1">
      <c r="A65" s="8" t="s">
        <v>120</v>
      </c>
      <c r="B65" t="s">
        <v>217</v>
      </c>
      <c r="C65" s="24" t="s">
        <v>401</v>
      </c>
      <c r="D65" s="22"/>
      <c r="E65" s="12">
        <f t="shared" si="20"/>
      </c>
      <c r="F65" s="7" t="str">
        <f aca="true" t="shared" si="24" ref="F65:F96">B65</f>
        <v>F10 </v>
      </c>
      <c r="G65" s="7" t="str">
        <f t="shared" si="21"/>
        <v>43</v>
      </c>
      <c r="I65" s="1" t="str">
        <f>DEC2HEX(ROW()-2,2)</f>
        <v>3F</v>
      </c>
      <c r="J65" s="13" t="str">
        <f t="shared" si="22"/>
        <v>2 </v>
      </c>
      <c r="K65" s="26" t="str">
        <f t="shared" si="23"/>
        <v>1F</v>
      </c>
      <c r="M65" s="40" t="str">
        <f>AR54</f>
        <v>:1000B0000C46124713482A4C2B3930491E3A1F3B35</v>
      </c>
      <c r="N65" s="42"/>
      <c r="O65" s="42"/>
      <c r="P65" s="42"/>
      <c r="Q65" s="41"/>
      <c r="R65" s="41"/>
      <c r="T65" s="75"/>
      <c r="U65" s="15"/>
      <c r="V65" s="75"/>
      <c r="W65" s="15"/>
      <c r="X65" s="75"/>
      <c r="Y65" s="15"/>
      <c r="Z65" s="75"/>
      <c r="AA65" s="15"/>
      <c r="AB65" s="75"/>
      <c r="AC65" s="15"/>
      <c r="AD65" s="75"/>
      <c r="AE65" s="15"/>
      <c r="AF65" s="75"/>
      <c r="AG65" s="15"/>
      <c r="AH65" s="75"/>
      <c r="AI65" s="15"/>
      <c r="AJ65" s="75"/>
      <c r="AK65" s="15"/>
      <c r="AL65" s="75"/>
      <c r="AO65" s="15"/>
      <c r="AP65" s="75"/>
      <c r="AQ65" s="15"/>
      <c r="AR65" s="75"/>
      <c r="AS65" s="15"/>
      <c r="AT65" s="75"/>
      <c r="AU65" s="15"/>
      <c r="AV65" s="75"/>
      <c r="AX65" s="15"/>
      <c r="AY65" s="75"/>
      <c r="AZ65" s="15"/>
      <c r="BA65" s="75"/>
    </row>
    <row r="66" spans="1:53" ht="14.25" thickBot="1">
      <c r="A66" s="8" t="s">
        <v>121</v>
      </c>
      <c r="B66" t="s">
        <v>218</v>
      </c>
      <c r="C66" s="24" t="s">
        <v>401</v>
      </c>
      <c r="D66" s="22"/>
      <c r="E66" s="12">
        <f aca="true" t="shared" si="25" ref="E66:E97">C66</f>
      </c>
      <c r="F66" s="7" t="str">
        <f t="shared" si="24"/>
        <v>F11 </v>
      </c>
      <c r="G66" s="7" t="str">
        <f aca="true" t="shared" si="26" ref="G66:G97">A66</f>
        <v>44</v>
      </c>
      <c r="I66" s="1" t="str">
        <f>DEC2HEX(ROW()-2,2)</f>
        <v>40</v>
      </c>
      <c r="J66" s="13" t="str">
        <f aca="true" t="shared" si="27" ref="J66:J97">VLOOKUP(I66,E$2:F$200,2,FALSE)</f>
        <v>, &lt; </v>
      </c>
      <c r="K66" s="26" t="str">
        <f aca="true" t="shared" si="28" ref="K66:K103">VLOOKUP(I66,E$2:G$200,3,FALSE)</f>
        <v>36</v>
      </c>
      <c r="M66" s="40" t="str">
        <f>AT54</f>
        <v>:1000C000203C213D223E233F244025412642274318</v>
      </c>
      <c r="N66" s="42"/>
      <c r="O66" s="42"/>
      <c r="P66" s="42"/>
      <c r="Q66" s="41"/>
      <c r="R66" s="43"/>
      <c r="S66" s="16"/>
      <c r="T66" s="75"/>
      <c r="U66" s="20"/>
      <c r="V66" s="75"/>
      <c r="W66" s="20"/>
      <c r="X66" s="75"/>
      <c r="Y66" s="20"/>
      <c r="Z66" s="75"/>
      <c r="AA66" s="20"/>
      <c r="AB66" s="75"/>
      <c r="AC66" s="20"/>
      <c r="AD66" s="75"/>
      <c r="AE66" s="20"/>
      <c r="AF66" s="75"/>
      <c r="AG66" s="20"/>
      <c r="AH66" s="75"/>
      <c r="AI66" s="20"/>
      <c r="AJ66" s="75"/>
      <c r="AK66" s="20"/>
      <c r="AL66" s="75"/>
      <c r="AO66" s="20"/>
      <c r="AP66" s="75"/>
      <c r="AQ66" s="20"/>
      <c r="AR66" s="75"/>
      <c r="AS66" s="20"/>
      <c r="AT66" s="75"/>
      <c r="AU66" s="20"/>
      <c r="AV66" s="75"/>
      <c r="AX66" s="20"/>
      <c r="AY66" s="75"/>
      <c r="AZ66" s="20"/>
      <c r="BA66" s="75"/>
    </row>
    <row r="67" spans="1:53" ht="14.25" thickBot="1">
      <c r="A67" s="8" t="s">
        <v>122</v>
      </c>
      <c r="B67" t="s">
        <v>219</v>
      </c>
      <c r="C67" s="24" t="s">
        <v>401</v>
      </c>
      <c r="D67" s="22"/>
      <c r="E67" s="12">
        <f t="shared" si="25"/>
      </c>
      <c r="F67" s="7" t="str">
        <f t="shared" si="24"/>
        <v>F12 </v>
      </c>
      <c r="G67" s="7" t="str">
        <f t="shared" si="26"/>
        <v>45</v>
      </c>
      <c r="I67" s="1" t="str">
        <f>DEC2HEX(ROW()-2,2)</f>
        <v>41</v>
      </c>
      <c r="J67" s="13" t="str">
        <f t="shared" si="27"/>
        <v>8 </v>
      </c>
      <c r="K67" s="26" t="str">
        <f t="shared" si="28"/>
        <v>25</v>
      </c>
      <c r="M67" s="40" t="str">
        <f>AV54</f>
        <v>:1000D0002D442E45FFFFFFFFFFFFFFFFFFFFFFFF48</v>
      </c>
      <c r="N67" s="42"/>
      <c r="O67" s="42"/>
      <c r="P67" s="42"/>
      <c r="Q67" s="41"/>
      <c r="R67" s="41"/>
      <c r="T67" s="75"/>
      <c r="U67" s="15"/>
      <c r="V67" s="75"/>
      <c r="W67" s="15"/>
      <c r="X67" s="75"/>
      <c r="Y67" s="15"/>
      <c r="Z67" s="75"/>
      <c r="AA67" s="15"/>
      <c r="AB67" s="75"/>
      <c r="AC67" s="15"/>
      <c r="AD67" s="75"/>
      <c r="AE67" s="15"/>
      <c r="AF67" s="75"/>
      <c r="AG67" s="15"/>
      <c r="AH67" s="75"/>
      <c r="AI67" s="15"/>
      <c r="AJ67" s="75"/>
      <c r="AK67" s="15"/>
      <c r="AL67" s="75"/>
      <c r="AO67" s="15"/>
      <c r="AP67" s="75"/>
      <c r="AQ67" s="15"/>
      <c r="AR67" s="75"/>
      <c r="AS67" s="15"/>
      <c r="AT67" s="75"/>
      <c r="AU67" s="15"/>
      <c r="AV67" s="75"/>
      <c r="AX67" s="15"/>
      <c r="AY67" s="75"/>
      <c r="AZ67" s="15"/>
      <c r="BA67" s="75"/>
    </row>
    <row r="68" spans="1:53" ht="14.25" thickBot="1">
      <c r="A68" s="8" t="s">
        <v>123</v>
      </c>
      <c r="B68" t="s">
        <v>220</v>
      </c>
      <c r="C68" s="24" t="s">
        <v>4</v>
      </c>
      <c r="D68" s="22"/>
      <c r="E68" s="12" t="str">
        <f t="shared" si="25"/>
        <v>0E</v>
      </c>
      <c r="F68" s="7" t="str">
        <f t="shared" si="24"/>
        <v>PrintScreen </v>
      </c>
      <c r="G68" s="7" t="str">
        <f t="shared" si="26"/>
        <v>46</v>
      </c>
      <c r="I68" s="1" t="str">
        <f>DEC2HEX(ROW()-2,2)</f>
        <v>42</v>
      </c>
      <c r="J68" s="13" t="str">
        <f t="shared" si="27"/>
        <v>I </v>
      </c>
      <c r="K68" s="26" t="str">
        <f t="shared" si="28"/>
        <v>0C</v>
      </c>
      <c r="M68" s="40" t="str">
        <f>AY54</f>
        <v>:1000E000F8FFF6FFFFFFFFFFFF70000000000000B9</v>
      </c>
      <c r="N68" s="42"/>
      <c r="O68" s="42"/>
      <c r="P68" s="42"/>
      <c r="Q68" s="41"/>
      <c r="R68" s="41"/>
      <c r="T68" s="75"/>
      <c r="U68" s="15"/>
      <c r="V68" s="75"/>
      <c r="W68" s="15"/>
      <c r="X68" s="75"/>
      <c r="Y68" s="15"/>
      <c r="Z68" s="75"/>
      <c r="AA68" s="15"/>
      <c r="AB68" s="75"/>
      <c r="AC68" s="15"/>
      <c r="AD68" s="75"/>
      <c r="AE68" s="15"/>
      <c r="AF68" s="75"/>
      <c r="AG68" s="15"/>
      <c r="AH68" s="75"/>
      <c r="AI68" s="15"/>
      <c r="AJ68" s="75"/>
      <c r="AK68" s="15"/>
      <c r="AL68" s="75"/>
      <c r="AO68" s="15"/>
      <c r="AP68" s="75"/>
      <c r="AQ68" s="15"/>
      <c r="AR68" s="75"/>
      <c r="AS68" s="15"/>
      <c r="AT68" s="75"/>
      <c r="AU68" s="15"/>
      <c r="AV68" s="75"/>
      <c r="AX68" s="15"/>
      <c r="AY68" s="75"/>
      <c r="AZ68" s="15"/>
      <c r="BA68" s="75"/>
    </row>
    <row r="69" spans="1:53" ht="14.25" thickBot="1">
      <c r="A69" s="8" t="s">
        <v>124</v>
      </c>
      <c r="B69" t="s">
        <v>221</v>
      </c>
      <c r="C69" s="24" t="s">
        <v>401</v>
      </c>
      <c r="D69" s="22"/>
      <c r="E69" s="12">
        <f t="shared" si="25"/>
      </c>
      <c r="F69" s="7" t="str">
        <f t="shared" si="24"/>
        <v>ScrollLock </v>
      </c>
      <c r="G69" s="7" t="str">
        <f t="shared" si="26"/>
        <v>47</v>
      </c>
      <c r="I69" s="1" t="str">
        <f>DEC2HEX(ROW()-2,2)</f>
        <v>43</v>
      </c>
      <c r="J69" s="13" t="str">
        <f t="shared" si="27"/>
        <v>K </v>
      </c>
      <c r="K69" s="26" t="str">
        <f t="shared" si="28"/>
        <v>0E</v>
      </c>
      <c r="M69" s="40" t="str">
        <f>BA54</f>
        <v>:1000F00000000000FF0700000000FFFFFFFFFFFF00</v>
      </c>
      <c r="N69" s="42"/>
      <c r="O69" s="42"/>
      <c r="P69" s="42"/>
      <c r="Q69" s="41"/>
      <c r="R69" s="41"/>
      <c r="T69" s="75"/>
      <c r="U69" s="15"/>
      <c r="V69" s="75"/>
      <c r="W69" s="15"/>
      <c r="X69" s="75"/>
      <c r="Y69" s="15"/>
      <c r="Z69" s="75"/>
      <c r="AA69" s="15"/>
      <c r="AB69" s="75"/>
      <c r="AC69" s="15"/>
      <c r="AD69" s="75"/>
      <c r="AE69" s="15"/>
      <c r="AF69" s="75"/>
      <c r="AG69" s="15"/>
      <c r="AH69" s="75"/>
      <c r="AI69" s="15"/>
      <c r="AJ69" s="75"/>
      <c r="AK69" s="15"/>
      <c r="AL69" s="75"/>
      <c r="AO69" s="15"/>
      <c r="AP69" s="75"/>
      <c r="AQ69" s="15"/>
      <c r="AR69" s="75"/>
      <c r="AS69" s="15"/>
      <c r="AT69" s="75"/>
      <c r="AU69" s="15"/>
      <c r="AV69" s="75"/>
      <c r="AX69" s="15"/>
      <c r="AY69" s="75"/>
      <c r="AZ69" s="15"/>
      <c r="BA69" s="75"/>
    </row>
    <row r="70" spans="1:53" ht="14.25" thickBot="1">
      <c r="A70" s="8" t="s">
        <v>125</v>
      </c>
      <c r="B70" t="s">
        <v>222</v>
      </c>
      <c r="C70" s="24" t="s">
        <v>401</v>
      </c>
      <c r="D70" s="22"/>
      <c r="E70" s="12">
        <f t="shared" si="25"/>
      </c>
      <c r="F70" s="7" t="str">
        <f t="shared" si="24"/>
        <v>Pause </v>
      </c>
      <c r="G70" s="7" t="str">
        <f t="shared" si="26"/>
        <v>48</v>
      </c>
      <c r="I70" s="1" t="str">
        <f>DEC2HEX(ROW()-2,2)</f>
        <v>44</v>
      </c>
      <c r="J70" s="13" t="str">
        <f t="shared" si="27"/>
        <v>Z </v>
      </c>
      <c r="K70" s="26" t="str">
        <f t="shared" si="28"/>
        <v>1D</v>
      </c>
      <c r="T70" s="75"/>
      <c r="U70" s="15"/>
      <c r="V70" s="75"/>
      <c r="W70" s="15"/>
      <c r="X70" s="75"/>
      <c r="Y70" s="15"/>
      <c r="Z70" s="75"/>
      <c r="AA70" s="15"/>
      <c r="AB70" s="75"/>
      <c r="AC70" s="15"/>
      <c r="AD70" s="75"/>
      <c r="AE70" s="15"/>
      <c r="AF70" s="75"/>
      <c r="AG70" s="15"/>
      <c r="AH70" s="75"/>
      <c r="AI70" s="15"/>
      <c r="AJ70" s="75"/>
      <c r="AK70" s="15"/>
      <c r="AL70" s="75"/>
      <c r="AO70" s="15"/>
      <c r="AP70" s="75"/>
      <c r="AQ70" s="15"/>
      <c r="AR70" s="75"/>
      <c r="AS70" s="15"/>
      <c r="AT70" s="75"/>
      <c r="AU70" s="15"/>
      <c r="AV70" s="75"/>
      <c r="AX70" s="15"/>
      <c r="AY70" s="75"/>
      <c r="AZ70" s="15"/>
      <c r="BA70" s="75"/>
    </row>
    <row r="71" spans="1:53" ht="14.25" thickBot="1">
      <c r="A71" s="8" t="s">
        <v>126</v>
      </c>
      <c r="B71" t="s">
        <v>223</v>
      </c>
      <c r="C71" s="24" t="s">
        <v>81</v>
      </c>
      <c r="D71" s="22"/>
      <c r="E71" s="12" t="str">
        <f t="shared" si="25"/>
        <v>06</v>
      </c>
      <c r="F71" s="7" t="str">
        <f t="shared" si="24"/>
        <v>Insert </v>
      </c>
      <c r="G71" s="7" t="str">
        <f t="shared" si="26"/>
        <v>49</v>
      </c>
      <c r="I71" s="1" t="str">
        <f>DEC2HEX(ROW()-2,2)</f>
        <v>45</v>
      </c>
      <c r="J71" s="13" t="str">
        <f t="shared" si="27"/>
        <v>A </v>
      </c>
      <c r="K71" s="26" t="str">
        <f t="shared" si="28"/>
        <v>04</v>
      </c>
      <c r="T71" s="75"/>
      <c r="U71" s="15"/>
      <c r="V71" s="75"/>
      <c r="W71" s="15"/>
      <c r="X71" s="75"/>
      <c r="Y71" s="15"/>
      <c r="Z71" s="75"/>
      <c r="AA71" s="15"/>
      <c r="AB71" s="75"/>
      <c r="AC71" s="15"/>
      <c r="AD71" s="75"/>
      <c r="AE71" s="15"/>
      <c r="AF71" s="75"/>
      <c r="AG71" s="15"/>
      <c r="AH71" s="75"/>
      <c r="AI71" s="15"/>
      <c r="AJ71" s="75"/>
      <c r="AK71" s="15"/>
      <c r="AL71" s="75"/>
      <c r="AO71" s="15"/>
      <c r="AP71" s="75"/>
      <c r="AQ71" s="15"/>
      <c r="AR71" s="75"/>
      <c r="AS71" s="15"/>
      <c r="AT71" s="75"/>
      <c r="AU71" s="15"/>
      <c r="AV71" s="75"/>
      <c r="AX71" s="15"/>
      <c r="AY71" s="75"/>
      <c r="AZ71" s="15"/>
      <c r="BA71" s="75"/>
    </row>
    <row r="72" spans="1:11" ht="14.25" thickBot="1">
      <c r="A72" s="8" t="s">
        <v>24</v>
      </c>
      <c r="B72" t="s">
        <v>224</v>
      </c>
      <c r="C72" s="24" t="s">
        <v>401</v>
      </c>
      <c r="D72" s="22"/>
      <c r="E72" s="12">
        <f t="shared" si="25"/>
      </c>
      <c r="F72" s="7" t="str">
        <f t="shared" si="24"/>
        <v>Home </v>
      </c>
      <c r="G72" s="7" t="str">
        <f t="shared" si="26"/>
        <v>4A</v>
      </c>
      <c r="I72" s="1" t="str">
        <f>DEC2HEX(ROW()-2,2)</f>
        <v>46</v>
      </c>
      <c r="J72" s="13" t="str">
        <f t="shared" si="27"/>
        <v>Q </v>
      </c>
      <c r="K72" s="26" t="str">
        <f t="shared" si="28"/>
        <v>14</v>
      </c>
    </row>
    <row r="73" spans="1:11" ht="14.25" thickBot="1">
      <c r="A73" s="8" t="s">
        <v>25</v>
      </c>
      <c r="B73" t="s">
        <v>363</v>
      </c>
      <c r="C73" s="24" t="s">
        <v>401</v>
      </c>
      <c r="D73" s="22"/>
      <c r="E73" s="12">
        <f t="shared" si="25"/>
      </c>
      <c r="F73" s="7" t="str">
        <f t="shared" si="24"/>
        <v>PgUp</v>
      </c>
      <c r="G73" s="7" t="str">
        <f t="shared" si="26"/>
        <v>4B</v>
      </c>
      <c r="I73" s="1" t="str">
        <f>DEC2HEX(ROW()-2,2)</f>
        <v>47</v>
      </c>
      <c r="J73" s="13" t="str">
        <f t="shared" si="27"/>
        <v>1 </v>
      </c>
      <c r="K73" s="26" t="str">
        <f t="shared" si="28"/>
        <v>1E</v>
      </c>
    </row>
    <row r="74" spans="1:13" ht="14.25" thickBot="1">
      <c r="A74" s="8" t="s">
        <v>26</v>
      </c>
      <c r="B74" t="s">
        <v>364</v>
      </c>
      <c r="C74" s="24" t="s">
        <v>80</v>
      </c>
      <c r="D74" s="22"/>
      <c r="E74" s="12" t="str">
        <f t="shared" si="25"/>
        <v>05</v>
      </c>
      <c r="F74" s="7" t="str">
        <f t="shared" si="24"/>
        <v>Del</v>
      </c>
      <c r="G74" s="7" t="str">
        <f t="shared" si="26"/>
        <v>4C</v>
      </c>
      <c r="I74" s="1" t="str">
        <f>DEC2HEX(ROW()-2,2)</f>
        <v>48</v>
      </c>
      <c r="J74" s="13" t="e">
        <f t="shared" si="27"/>
        <v>#N/A</v>
      </c>
      <c r="K74" s="26" t="e">
        <f t="shared" si="28"/>
        <v>#N/A</v>
      </c>
      <c r="M74" t="s">
        <v>365</v>
      </c>
    </row>
    <row r="75" spans="1:43" ht="15.75" thickBot="1">
      <c r="A75" s="8" t="s">
        <v>27</v>
      </c>
      <c r="B75" t="s">
        <v>225</v>
      </c>
      <c r="C75" s="24" t="s">
        <v>401</v>
      </c>
      <c r="D75" s="22"/>
      <c r="E75" s="12">
        <f t="shared" si="25"/>
      </c>
      <c r="F75" s="7" t="str">
        <f t="shared" si="24"/>
        <v>End </v>
      </c>
      <c r="G75" s="7" t="str">
        <f t="shared" si="26"/>
        <v>4D</v>
      </c>
      <c r="I75" s="1" t="str">
        <f>DEC2HEX(ROW()-2,2)</f>
        <v>49</v>
      </c>
      <c r="J75" s="13" t="e">
        <f t="shared" si="27"/>
        <v>#N/A</v>
      </c>
      <c r="K75" s="26" t="e">
        <f t="shared" si="28"/>
        <v>#N/A</v>
      </c>
      <c r="M75" s="49" t="str">
        <f>"0x"&amp;S27&amp;",0x"&amp;S28&amp;",0x"&amp;S29&amp;",0x"&amp;S30&amp;",0x"&amp;S31&amp;",0x"&amp;S32&amp;",0x"&amp;S33&amp;",0x"&amp;S34&amp;" ,0x"&amp;T27&amp;",0x"&amp;T28&amp;",0x"&amp;T29&amp;",0x"&amp;T30&amp;",0x"&amp;T31&amp;",0x"&amp;T32&amp;",0x"&amp;T33&amp;",0x"&amp;T34&amp;","</f>
        <v>0xFF,0xFF,0xFF,0x35,0x2A,0x4C,0x49,0x39 ,0x29,0x2B,0x50,0x4F,0x51,0x52,0x46,0x28,</v>
      </c>
      <c r="T75" s="44"/>
      <c r="V75" s="44"/>
      <c r="X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8"/>
      <c r="AP75" s="8"/>
      <c r="AQ75" s="8"/>
    </row>
    <row r="76" spans="1:43" ht="15.75" thickBot="1">
      <c r="A76" s="8" t="s">
        <v>28</v>
      </c>
      <c r="B76" t="s">
        <v>366</v>
      </c>
      <c r="C76" s="24" t="s">
        <v>401</v>
      </c>
      <c r="D76" s="22"/>
      <c r="E76" s="12">
        <f t="shared" si="25"/>
      </c>
      <c r="F76" s="7" t="str">
        <f t="shared" si="24"/>
        <v>PgDn </v>
      </c>
      <c r="G76" s="7" t="str">
        <f t="shared" si="26"/>
        <v>4E</v>
      </c>
      <c r="I76" s="1" t="str">
        <f>DEC2HEX(ROW()-2,2)</f>
        <v>4A</v>
      </c>
      <c r="J76" s="13" t="e">
        <f t="shared" si="27"/>
        <v>#N/A</v>
      </c>
      <c r="K76" s="26" t="e">
        <f t="shared" si="28"/>
        <v>#N/A</v>
      </c>
      <c r="M76" s="49" t="str">
        <f>"0x"&amp;U27&amp;",0x"&amp;U28&amp;",0x"&amp;U29&amp;",0x"&amp;U30&amp;",0x"&amp;U31&amp;",0x"&amp;U32&amp;",0x"&amp;U33&amp;",0x"&amp;U34&amp;" ,0x"&amp;V27&amp;",0x"&amp;V28&amp;",0x"&amp;V29&amp;",0x"&amp;V30&amp;",0x"&amp;V31&amp;",0x"&amp;V32&amp;",0x"&amp;V33&amp;",0x"&amp;V34&amp;","</f>
        <v>0xFF,0x3E,0x89,0xFF,0x10,0x0D,0x18,0x24 ,0x27,0x3D,0x2E,0x2D,0x11,0x0B,0x1C,0x23,</v>
      </c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8"/>
      <c r="AP76" s="8"/>
      <c r="AQ76" s="8"/>
    </row>
    <row r="77" spans="1:13" ht="15.75" thickBot="1">
      <c r="A77" s="8" t="s">
        <v>29</v>
      </c>
      <c r="B77" t="s">
        <v>367</v>
      </c>
      <c r="C77" s="24" t="s">
        <v>1</v>
      </c>
      <c r="D77" s="22"/>
      <c r="E77" s="12" t="str">
        <f t="shared" si="25"/>
        <v>0B</v>
      </c>
      <c r="F77" s="7" t="str">
        <f t="shared" si="24"/>
        <v>→</v>
      </c>
      <c r="G77" s="7" t="str">
        <f t="shared" si="26"/>
        <v>4F</v>
      </c>
      <c r="I77" s="1" t="str">
        <f>DEC2HEX(ROW()-2,2)</f>
        <v>4B</v>
      </c>
      <c r="J77" s="13" t="e">
        <f t="shared" si="27"/>
        <v>#N/A</v>
      </c>
      <c r="K77" s="26" t="e">
        <f t="shared" si="28"/>
        <v>#N/A</v>
      </c>
      <c r="M77" s="49" t="str">
        <f>"0x"&amp;W27&amp;",0x"&amp;W28&amp;",0x"&amp;W29&amp;",0x"&amp;W30&amp;",0x"&amp;W31&amp;",0x"&amp;W32&amp;",0x"&amp;W33&amp;",0x"&amp;W34&amp;" ,0x"&amp;X27&amp;",0x"&amp;X28&amp;",0x"&amp;X29&amp;",0x"&amp;X30&amp;",0x"&amp;X31&amp;",0x"&amp;X32&amp;",0x"&amp;X33&amp;",0x"&amp;X34&amp;","</f>
        <v>0x2C,0x3C,0x30,0x32,0x05,0x0A,0x17,0x22 ,0x87,0x3B,0x2F,0x34,0x19,0x09,0x15,0x21,</v>
      </c>
    </row>
    <row r="78" spans="1:13" ht="15.75" thickBot="1">
      <c r="A78" s="8" t="s">
        <v>129</v>
      </c>
      <c r="B78" t="s">
        <v>368</v>
      </c>
      <c r="C78" s="24" t="s">
        <v>0</v>
      </c>
      <c r="D78" s="22"/>
      <c r="E78" s="12" t="str">
        <f t="shared" si="25"/>
        <v>0A</v>
      </c>
      <c r="F78" s="7" t="str">
        <f t="shared" si="24"/>
        <v>←</v>
      </c>
      <c r="G78" s="7" t="str">
        <f t="shared" si="26"/>
        <v>50</v>
      </c>
      <c r="I78" s="1" t="str">
        <f>DEC2HEX(ROW()-2,2)</f>
        <v>4C</v>
      </c>
      <c r="J78" s="13" t="str">
        <f t="shared" si="27"/>
        <v>L Alt </v>
      </c>
      <c r="K78" s="26" t="str">
        <f t="shared" si="28"/>
        <v>E2</v>
      </c>
      <c r="M78" s="49" t="str">
        <f>"0x"&amp;Y27&amp;",0x"&amp;Y28&amp;",0x"&amp;Y29&amp;",0x"&amp;Y30&amp;",0x"&amp;Y31&amp;",0x"&amp;Y32&amp;",0x"&amp;Y33&amp;",0x"&amp;Y34&amp;" ,0x"&amp;Z27&amp;",0x"&amp;Z28&amp;",0x"&amp;Z29&amp;",0x"&amp;Z30&amp;",0x"&amp;Z31&amp;",0x"&amp;Z32&amp;",0x"&amp;Z33&amp;",0x"&amp;Z34&amp;","</f>
        <v>0x38,0x3A,0x13,0x33,0x06,0x07,0x08,0x20 ,0x37,0x26,0x12,0x0F,0x1B,0x16,0x1A,0x1F,</v>
      </c>
    </row>
    <row r="79" spans="1:13" ht="15.75" thickBot="1">
      <c r="A79" s="8" t="s">
        <v>130</v>
      </c>
      <c r="B79" t="s">
        <v>369</v>
      </c>
      <c r="C79" s="24" t="s">
        <v>2</v>
      </c>
      <c r="D79" s="22"/>
      <c r="E79" s="12" t="str">
        <f t="shared" si="25"/>
        <v>0C</v>
      </c>
      <c r="F79" s="7" t="str">
        <f t="shared" si="24"/>
        <v>↓</v>
      </c>
      <c r="G79" s="7" t="str">
        <f t="shared" si="26"/>
        <v>51</v>
      </c>
      <c r="I79" s="1" t="str">
        <f>DEC2HEX(ROW()-2,2)</f>
        <v>4D</v>
      </c>
      <c r="J79" s="13" t="str">
        <f t="shared" si="27"/>
        <v>L Shift </v>
      </c>
      <c r="K79" s="26" t="str">
        <f t="shared" si="28"/>
        <v>E1</v>
      </c>
      <c r="M79" s="49" t="str">
        <f>"0x"&amp;AA27&amp;",0x"&amp;AA28&amp;",0x"&amp;AA29&amp;",0x"&amp;AA30&amp;",0x"&amp;AA31&amp;",0x"&amp;AA32&amp;",0x"&amp;AA33&amp;",0x"&amp;AA34&amp;" ,0x"&amp;AB27&amp;",0x"&amp;AB28&amp;",0x"&amp;AB29&amp;",0x"&amp;AB30&amp;",0x"&amp;AB31&amp;",0x"&amp;AB32&amp;",0x"&amp;AB33&amp;",0x"&amp;AB34&amp;","</f>
        <v>0x36,0x25,0x0C,0x0E,0x1D,0x04,0x14,0x1E ,0xFF,0xFF,0xFF,0xFF,0xE2,0xE1,0xE0,0xFF,</v>
      </c>
    </row>
    <row r="80" spans="1:13" ht="15.75" thickBot="1">
      <c r="A80" s="8" t="s">
        <v>131</v>
      </c>
      <c r="B80" t="s">
        <v>370</v>
      </c>
      <c r="C80" s="24" t="s">
        <v>3</v>
      </c>
      <c r="D80" s="22"/>
      <c r="E80" s="12" t="str">
        <f t="shared" si="25"/>
        <v>0D</v>
      </c>
      <c r="F80" s="7" t="str">
        <f t="shared" si="24"/>
        <v>↑</v>
      </c>
      <c r="G80" s="7" t="str">
        <f t="shared" si="26"/>
        <v>52</v>
      </c>
      <c r="I80" s="1" t="str">
        <f>DEC2HEX(ROW()-2,2)</f>
        <v>4E</v>
      </c>
      <c r="J80" s="13" t="str">
        <f t="shared" si="27"/>
        <v>L Control </v>
      </c>
      <c r="K80" s="26" t="str">
        <f t="shared" si="28"/>
        <v>E0</v>
      </c>
      <c r="M80" s="49" t="str">
        <f>"0x"&amp;AC27&amp;",0x"&amp;AC28&amp;",0x"&amp;AC29&amp;",0x"&amp;AC30&amp;",0x"&amp;AC31&amp;",0x"&amp;AC32&amp;",0x"&amp;AC33&amp;",0x"&amp;AC34&amp;" ,0x"&amp;AD27&amp;",0x"&amp;AD28&amp;",0x"&amp;AD29&amp;",0x"&amp;AD30&amp;",0x"&amp;AD31&amp;",0x"&amp;AD32&amp;",0x"&amp;AD33&amp;",0x"&amp;AD34&amp;","</f>
        <v>0xFF,0xFF,0xFF,0xFF,0xFF,0xFF,0xFF,0xFF ,0xFF,0xFF,0xFF,0xFF,0xFF,0xFF,0xFF,0xFF,</v>
      </c>
    </row>
    <row r="81" spans="1:13" ht="15.75" thickBot="1">
      <c r="A81" s="8" t="s">
        <v>109</v>
      </c>
      <c r="B81" t="s">
        <v>371</v>
      </c>
      <c r="C81" s="24" t="s">
        <v>401</v>
      </c>
      <c r="D81" s="22"/>
      <c r="E81" s="12">
        <f t="shared" si="25"/>
      </c>
      <c r="F81" s="7" t="str">
        <f t="shared" si="24"/>
        <v>NumLK</v>
      </c>
      <c r="G81" s="7" t="str">
        <f t="shared" si="26"/>
        <v>53</v>
      </c>
      <c r="I81" s="1" t="str">
        <f>DEC2HEX(ROW()-2,2)</f>
        <v>4F</v>
      </c>
      <c r="J81" s="13" t="e">
        <f t="shared" si="27"/>
        <v>#N/A</v>
      </c>
      <c r="K81" s="26" t="e">
        <f t="shared" si="28"/>
        <v>#N/A</v>
      </c>
      <c r="M81" s="49" t="str">
        <f>"0x"&amp;AE27&amp;",0x"&amp;AE28&amp;",0x"&amp;AE29&amp;",0x"&amp;AE30&amp;",0x"&amp;AE31&amp;",0x"&amp;AE32&amp;",0x"&amp;AE33&amp;",0x"&amp;AE34&amp;" ,0x"&amp;AF27&amp;",0x"&amp;AF28&amp;",0x"&amp;AF29&amp;",0x"&amp;AF30&amp;",0x"&amp;AF31&amp;",0x"&amp;AF32&amp;",0x"&amp;AF33&amp;",0x"&amp;AF34&amp;","</f>
        <v>0xFF,0xFF,0xFF,0xFF,0xFF,0xFF,0xFF,0xFF ,0xFF,0xFF,0xFF,0xFF,0xFF,0xFF,0xFF,0xFF,</v>
      </c>
    </row>
    <row r="82" spans="1:13" ht="15.75" thickBot="1">
      <c r="A82" s="8" t="s">
        <v>128</v>
      </c>
      <c r="B82" t="s">
        <v>372</v>
      </c>
      <c r="C82" s="24" t="s">
        <v>401</v>
      </c>
      <c r="D82" s="22"/>
      <c r="E82" s="12">
        <f t="shared" si="25"/>
      </c>
      <c r="F82" s="7" t="str">
        <f t="shared" si="24"/>
        <v>T /</v>
      </c>
      <c r="G82" s="7" t="str">
        <f t="shared" si="26"/>
        <v>54</v>
      </c>
      <c r="I82" s="1" t="str">
        <f>DEC2HEX(ROW()-2,2)</f>
        <v>50</v>
      </c>
      <c r="J82" s="13" t="e">
        <f t="shared" si="27"/>
        <v>#N/A</v>
      </c>
      <c r="K82" s="26" t="e">
        <f t="shared" si="28"/>
        <v>#N/A</v>
      </c>
      <c r="M82" s="49" t="str">
        <f>"0x"&amp;AG27&amp;",0x"&amp;AG28&amp;",0x"&amp;AG29&amp;",0x"&amp;AG30&amp;",0x"&amp;AG31&amp;",0x"&amp;AG32&amp;",0x"&amp;AG33&amp;",0x"&amp;AG34&amp;" ,0x"&amp;AH27&amp;",0x"&amp;AH28&amp;",0x"&amp;AH29&amp;",0x"&amp;AH30&amp;",0x"&amp;AH31&amp;",0x"&amp;AH32&amp;",0x"&amp;AH33&amp;",0x"&amp;AH34&amp;","</f>
        <v>0xFF,0xFF,0xFF,0xFF,0xFF,0xFF,0xFF,0xFF ,0xFF,0xFF,0xFF,0xFF,0xFF,0xFF,0xFF,0xFF,</v>
      </c>
    </row>
    <row r="83" spans="1:13" ht="15.75" thickBot="1">
      <c r="A83" s="8" t="s">
        <v>132</v>
      </c>
      <c r="B83" t="s">
        <v>373</v>
      </c>
      <c r="C83" s="24" t="s">
        <v>401</v>
      </c>
      <c r="D83" s="22"/>
      <c r="E83" s="12">
        <f t="shared" si="25"/>
      </c>
      <c r="F83" s="7" t="str">
        <f t="shared" si="24"/>
        <v>T *</v>
      </c>
      <c r="G83" s="7" t="str">
        <f t="shared" si="26"/>
        <v>55</v>
      </c>
      <c r="I83" s="1" t="str">
        <f>DEC2HEX(ROW()-2,2)</f>
        <v>51</v>
      </c>
      <c r="J83" s="13" t="e">
        <f t="shared" si="27"/>
        <v>#N/A</v>
      </c>
      <c r="K83" s="26" t="e">
        <f t="shared" si="28"/>
        <v>#N/A</v>
      </c>
      <c r="M83" s="49" t="str">
        <f>"0x"&amp;AI27&amp;",0x"&amp;AI28&amp;",0x"&amp;AI29&amp;",0x"&amp;AI30&amp;",0x"&amp;AI31&amp;",0x"&amp;AI32&amp;",0x"&amp;AI33&amp;",0x"&amp;AI34&amp;" ,0x"&amp;AJ27&amp;",0x"&amp;AJ28&amp;",0x"&amp;AJ29&amp;",0x"&amp;AJ30&amp;",0x"&amp;AJ31&amp;",0x"&amp;AJ32&amp;",0x"&amp;AJ33&amp;",0x"&amp;AJ34&amp;","</f>
        <v>0xFF,0xFF,0xFF,0xFF,0xFF,0xFF,0xFF,0xFF ,0xFF,0xFF,0xFF,0xFF,0xFF,0xFF,0xFF,0xFF,</v>
      </c>
    </row>
    <row r="84" spans="1:13" ht="15.75" thickBot="1">
      <c r="A84" s="8" t="s">
        <v>111</v>
      </c>
      <c r="B84" t="s">
        <v>374</v>
      </c>
      <c r="C84" s="24" t="s">
        <v>401</v>
      </c>
      <c r="D84" s="22"/>
      <c r="E84" s="12">
        <f t="shared" si="25"/>
      </c>
      <c r="F84" s="7" t="str">
        <f t="shared" si="24"/>
        <v>T -</v>
      </c>
      <c r="G84" s="7" t="str">
        <f t="shared" si="26"/>
        <v>56</v>
      </c>
      <c r="I84" s="1" t="str">
        <f>DEC2HEX(ROW()-2,2)</f>
        <v>52</v>
      </c>
      <c r="J84" s="13" t="e">
        <f t="shared" si="27"/>
        <v>#N/A</v>
      </c>
      <c r="K84" s="26" t="e">
        <f t="shared" si="28"/>
        <v>#N/A</v>
      </c>
      <c r="M84" s="49" t="str">
        <f>"0x"&amp;AK27&amp;",0x"&amp;AK28&amp;",0x"&amp;AK29&amp;",0x"&amp;AK30&amp;",0x"&amp;AK31&amp;",0x"&amp;AK32&amp;",0x"&amp;AK33&amp;",0x"&amp;AK34&amp;" ,0x"&amp;AL27&amp;",0x"&amp;AL28&amp;",0x"&amp;AL29&amp;",0x"&amp;AL30&amp;",0x"&amp;AL31&amp;",0x"&amp;AL32&amp;",0x"&amp;AL33&amp;",0x"&amp;AL34</f>
        <v>0xFF,0xFF,0xFF,0xFF,0xFF,0xFF,0xFF,0xFF ,0xFF,0xFF,0xFF,0xFF,0xFF,0xFF,0xFF,0xFF</v>
      </c>
    </row>
    <row r="85" spans="1:11" ht="14.25" thickBot="1">
      <c r="A85" s="8" t="s">
        <v>119</v>
      </c>
      <c r="B85" t="s">
        <v>375</v>
      </c>
      <c r="C85" s="24" t="s">
        <v>401</v>
      </c>
      <c r="D85" s="22"/>
      <c r="E85" s="12">
        <f t="shared" si="25"/>
      </c>
      <c r="F85" s="7" t="str">
        <f t="shared" si="24"/>
        <v>T +</v>
      </c>
      <c r="G85" s="7" t="str">
        <f t="shared" si="26"/>
        <v>57</v>
      </c>
      <c r="I85" s="1" t="str">
        <f>DEC2HEX(ROW()-2,2)</f>
        <v>53</v>
      </c>
      <c r="J85" s="13" t="e">
        <f t="shared" si="27"/>
        <v>#N/A</v>
      </c>
      <c r="K85" s="26" t="e">
        <f t="shared" si="28"/>
        <v>#N/A</v>
      </c>
    </row>
    <row r="86" spans="1:13" ht="14.25" thickBot="1">
      <c r="A86" s="8" t="s">
        <v>133</v>
      </c>
      <c r="B86" t="s">
        <v>376</v>
      </c>
      <c r="C86" s="24" t="s">
        <v>401</v>
      </c>
      <c r="D86" s="22"/>
      <c r="E86" s="12">
        <f t="shared" si="25"/>
      </c>
      <c r="F86" s="7" t="str">
        <f t="shared" si="24"/>
        <v>T Ent</v>
      </c>
      <c r="G86" s="7" t="str">
        <f t="shared" si="26"/>
        <v>58</v>
      </c>
      <c r="I86" s="1" t="str">
        <f>DEC2HEX(ROW()-2,2)</f>
        <v>54</v>
      </c>
      <c r="J86" s="13" t="e">
        <f t="shared" si="27"/>
        <v>#N/A</v>
      </c>
      <c r="K86" s="26" t="e">
        <f t="shared" si="28"/>
        <v>#N/A</v>
      </c>
      <c r="M86" t="s">
        <v>336</v>
      </c>
    </row>
    <row r="87" spans="1:43" ht="15.75" thickBot="1">
      <c r="A87" s="8" t="s">
        <v>134</v>
      </c>
      <c r="B87" t="s">
        <v>377</v>
      </c>
      <c r="C87" s="24" t="s">
        <v>401</v>
      </c>
      <c r="D87" s="22"/>
      <c r="E87" s="12">
        <f t="shared" si="25"/>
      </c>
      <c r="F87" s="7" t="str">
        <f t="shared" si="24"/>
        <v>T 1</v>
      </c>
      <c r="G87" s="7" t="str">
        <f t="shared" si="26"/>
        <v>59</v>
      </c>
      <c r="I87" s="1" t="str">
        <f>DEC2HEX(ROW()-2,2)</f>
        <v>55</v>
      </c>
      <c r="J87" s="13" t="e">
        <f t="shared" si="27"/>
        <v>#N/A</v>
      </c>
      <c r="K87" s="26" t="e">
        <f t="shared" si="28"/>
        <v>#N/A</v>
      </c>
      <c r="M87" s="49" t="str">
        <f>"0x"&amp;AO27&amp;",0x"&amp;AO28&amp;",0x"&amp;AO29&amp;",0x"&amp;AO30&amp;",0x"&amp;AO31&amp;",0x"&amp;AO32&amp;",0x"&amp;AO33&amp;",0x"&amp;AO34&amp;" ,0x"&amp;AP27&amp;",0x"&amp;AP28&amp;",0x"&amp;AP29&amp;",0x"&amp;AP30&amp;",0x"&amp;AP31&amp;",0x"&amp;AP32&amp;",0x"&amp;AP33&amp;",0x"&amp;AP34&amp;","</f>
        <v>0x2F,0x52,0x34,0x4F,0x33,0x50,0x38,0x51 ,0x0F,0x49,0x37,0x4E,0x0E,0x4A,0x36,0x4D,</v>
      </c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8"/>
      <c r="AP87" s="8"/>
      <c r="AQ87" s="8"/>
    </row>
    <row r="88" spans="1:43" ht="15.75" thickBot="1">
      <c r="A88" s="8" t="s">
        <v>30</v>
      </c>
      <c r="B88" t="s">
        <v>378</v>
      </c>
      <c r="C88" s="24" t="s">
        <v>401</v>
      </c>
      <c r="D88" s="22"/>
      <c r="E88" s="12">
        <f t="shared" si="25"/>
      </c>
      <c r="F88" s="7" t="str">
        <f t="shared" si="24"/>
        <v>T 2</v>
      </c>
      <c r="G88" s="7" t="str">
        <f t="shared" si="26"/>
        <v>5A</v>
      </c>
      <c r="I88" s="1" t="str">
        <f>DEC2HEX(ROW()-2,2)</f>
        <v>56</v>
      </c>
      <c r="J88" s="13" t="e">
        <f t="shared" si="27"/>
        <v>#N/A</v>
      </c>
      <c r="K88" s="26" t="e">
        <f t="shared" si="28"/>
        <v>#N/A</v>
      </c>
      <c r="M88" s="49" t="str">
        <f>"0x"&amp;AQ27&amp;",0x"&amp;AQ28&amp;",0x"&amp;AQ29&amp;",0x"&amp;AQ30&amp;",0x"&amp;AQ31&amp;",0x"&amp;AQ32&amp;",0x"&amp;AQ33&amp;",0x"&amp;AQ34&amp;" ,0x"&amp;AR27&amp;",0x"&amp;AR28&amp;",0x"&amp;AR29&amp;",0x"&amp;AR30&amp;",0x"&amp;AR31&amp;",0x"&amp;AR32&amp;",0x"&amp;AR33&amp;",0x"&amp;AR34&amp;","</f>
        <v>0x0C,0x46,0x12,0x47,0x13,0x48,0x2A,0x4C ,0x2B,0x39,0x30,0x49,0x1E,0x3A,0x1F,0x3B,</v>
      </c>
      <c r="T88" s="44"/>
      <c r="U88" s="48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8"/>
      <c r="AP88" s="8"/>
      <c r="AQ88" s="8"/>
    </row>
    <row r="89" spans="1:13" ht="15.75" thickBot="1">
      <c r="A89" s="8" t="s">
        <v>31</v>
      </c>
      <c r="B89" t="s">
        <v>379</v>
      </c>
      <c r="C89" s="24" t="s">
        <v>401</v>
      </c>
      <c r="D89" s="22"/>
      <c r="E89" s="12">
        <f t="shared" si="25"/>
      </c>
      <c r="F89" s="7" t="str">
        <f t="shared" si="24"/>
        <v>T 3</v>
      </c>
      <c r="G89" s="7" t="str">
        <f t="shared" si="26"/>
        <v>5B</v>
      </c>
      <c r="I89" s="1" t="str">
        <f>DEC2HEX(ROW()-2,2)</f>
        <v>57</v>
      </c>
      <c r="J89" s="13" t="e">
        <f t="shared" si="27"/>
        <v>#N/A</v>
      </c>
      <c r="K89" s="26" t="e">
        <f t="shared" si="28"/>
        <v>#N/A</v>
      </c>
      <c r="M89" s="49" t="str">
        <f>"0x"&amp;AS27&amp;",0x"&amp;AS28&amp;",0x"&amp;AS29&amp;",0x"&amp;AS30&amp;",0x"&amp;AS31&amp;",0x"&amp;AS32&amp;",0x"&amp;AS33&amp;",0x"&amp;AS34&amp;" ,0x"&amp;AT27&amp;",0x"&amp;AT28&amp;",0x"&amp;AT29&amp;",0x"&amp;AT30&amp;",0x"&amp;AT31&amp;",0x"&amp;AT32&amp;",0x"&amp;AT33&amp;",0x"&amp;AT34&amp;","</f>
        <v>0x20,0x3C,0x21,0x3D,0x22,0x3E,0x23,0x3F ,0x24,0x40,0x25,0x41,0x26,0x42,0x27,0x43,</v>
      </c>
    </row>
    <row r="90" spans="1:13" ht="15.75" thickBot="1">
      <c r="A90" s="8" t="s">
        <v>32</v>
      </c>
      <c r="B90" t="s">
        <v>380</v>
      </c>
      <c r="C90" s="24" t="s">
        <v>401</v>
      </c>
      <c r="D90" s="22"/>
      <c r="E90" s="12">
        <f t="shared" si="25"/>
      </c>
      <c r="F90" s="7" t="str">
        <f t="shared" si="24"/>
        <v>T 4</v>
      </c>
      <c r="G90" s="7" t="str">
        <f t="shared" si="26"/>
        <v>5C</v>
      </c>
      <c r="I90" s="1" t="str">
        <f>DEC2HEX(ROW()-2,2)</f>
        <v>58</v>
      </c>
      <c r="J90" s="13" t="e">
        <f t="shared" si="27"/>
        <v>#N/A</v>
      </c>
      <c r="K90" s="26" t="e">
        <f t="shared" si="28"/>
        <v>#N/A</v>
      </c>
      <c r="M90" s="49" t="str">
        <f>"0x"&amp;AU27&amp;",0x"&amp;AU28&amp;",0x"&amp;AU29&amp;",0x"&amp;AU30&amp;",0x"&amp;AU31&amp;",0x"&amp;AU32&amp;",0x"&amp;AU33&amp;",0x"&amp;AU34&amp;" ,0x"&amp;AV27&amp;",0x"&amp;AV28&amp;",0x"&amp;AV29&amp;",0x"&amp;AV30&amp;",0x"&amp;AV31&amp;",0x"&amp;AV32&amp;",0x"&amp;AV33&amp;",0x"&amp;AV34</f>
        <v>0x2D,0x44,0x2E,0x45,0xFF,0xFF,0xFF,0xFF ,0xFF,0xFF,0xFF,0xFF,0xFF,0xFF,0xFF,0xFF</v>
      </c>
    </row>
    <row r="91" spans="1:11" ht="14.25" thickBot="1">
      <c r="A91" s="8" t="s">
        <v>33</v>
      </c>
      <c r="B91" t="s">
        <v>381</v>
      </c>
      <c r="C91" s="24" t="s">
        <v>401</v>
      </c>
      <c r="D91" s="22"/>
      <c r="E91" s="12">
        <f t="shared" si="25"/>
      </c>
      <c r="F91" s="7" t="str">
        <f t="shared" si="24"/>
        <v>T 5</v>
      </c>
      <c r="G91" s="7" t="str">
        <f t="shared" si="26"/>
        <v>5D</v>
      </c>
      <c r="I91" s="1" t="str">
        <f>DEC2HEX(ROW()-2,2)</f>
        <v>59</v>
      </c>
      <c r="J91" s="13" t="e">
        <f t="shared" si="27"/>
        <v>#N/A</v>
      </c>
      <c r="K91" s="26" t="e">
        <f t="shared" si="28"/>
        <v>#N/A</v>
      </c>
    </row>
    <row r="92" spans="1:13" ht="14.25" thickBot="1">
      <c r="A92" s="8" t="s">
        <v>34</v>
      </c>
      <c r="B92" t="s">
        <v>382</v>
      </c>
      <c r="C92" s="24" t="s">
        <v>401</v>
      </c>
      <c r="D92" s="22"/>
      <c r="E92" s="12">
        <f t="shared" si="25"/>
      </c>
      <c r="F92" s="7" t="str">
        <f t="shared" si="24"/>
        <v>T 6</v>
      </c>
      <c r="G92" s="7" t="str">
        <f t="shared" si="26"/>
        <v>5E</v>
      </c>
      <c r="I92" s="1" t="str">
        <f>DEC2HEX(ROW()-2,2)</f>
        <v>5A</v>
      </c>
      <c r="J92" s="13" t="e">
        <f t="shared" si="27"/>
        <v>#N/A</v>
      </c>
      <c r="K92" s="26" t="e">
        <f t="shared" si="28"/>
        <v>#N/A</v>
      </c>
      <c r="M92" t="s">
        <v>383</v>
      </c>
    </row>
    <row r="93" spans="1:13" ht="15.75" thickBot="1">
      <c r="A93" s="8" t="s">
        <v>35</v>
      </c>
      <c r="B93" t="s">
        <v>384</v>
      </c>
      <c r="C93" s="24" t="s">
        <v>401</v>
      </c>
      <c r="D93" s="22"/>
      <c r="E93" s="12">
        <f t="shared" si="25"/>
      </c>
      <c r="F93" s="7" t="str">
        <f t="shared" si="24"/>
        <v>T 7</v>
      </c>
      <c r="G93" s="7" t="str">
        <f t="shared" si="26"/>
        <v>5F</v>
      </c>
      <c r="I93" s="1" t="str">
        <f>DEC2HEX(ROW()-2,2)</f>
        <v>5B</v>
      </c>
      <c r="J93" s="13" t="e">
        <f t="shared" si="27"/>
        <v>#N/A</v>
      </c>
      <c r="K93" s="26" t="e">
        <f t="shared" si="28"/>
        <v>#N/A</v>
      </c>
      <c r="M93" s="49" t="str">
        <f>"0b"&amp;HEX2BIN(AX27,8)&amp;",0b"&amp;HEX2BIN(AX28,8)&amp;","</f>
        <v>0b11111000,0b11111111,</v>
      </c>
    </row>
    <row r="94" spans="1:13" ht="15.75" thickBot="1">
      <c r="A94" s="8" t="s">
        <v>127</v>
      </c>
      <c r="B94" t="s">
        <v>385</v>
      </c>
      <c r="C94" s="24" t="s">
        <v>401</v>
      </c>
      <c r="D94" s="22"/>
      <c r="E94" s="12">
        <f t="shared" si="25"/>
      </c>
      <c r="F94" s="7" t="str">
        <f t="shared" si="24"/>
        <v>T 8</v>
      </c>
      <c r="G94" s="7" t="str">
        <f t="shared" si="26"/>
        <v>60</v>
      </c>
      <c r="I94" s="1" t="str">
        <f>DEC2HEX(ROW()-2,2)</f>
        <v>5C</v>
      </c>
      <c r="J94" s="13" t="e">
        <f t="shared" si="27"/>
        <v>#N/A</v>
      </c>
      <c r="K94" s="26" t="e">
        <f t="shared" si="28"/>
        <v>#N/A</v>
      </c>
      <c r="M94" s="49" t="str">
        <f>"0b"&amp;HEX2BIN(AX29,8)&amp;",0b"&amp;HEX2BIN(AX30,8)&amp;","</f>
        <v>0b11110110,0b11111111,</v>
      </c>
    </row>
    <row r="95" spans="1:13" ht="15.75" thickBot="1">
      <c r="A95" s="8" t="s">
        <v>117</v>
      </c>
      <c r="B95" t="s">
        <v>386</v>
      </c>
      <c r="C95" s="24" t="s">
        <v>401</v>
      </c>
      <c r="D95" s="22"/>
      <c r="E95" s="12">
        <f t="shared" si="25"/>
      </c>
      <c r="F95" s="7" t="str">
        <f t="shared" si="24"/>
        <v>T 9</v>
      </c>
      <c r="G95" s="7" t="str">
        <f t="shared" si="26"/>
        <v>61</v>
      </c>
      <c r="I95" s="1" t="str">
        <f>DEC2HEX(ROW()-2,2)</f>
        <v>5D</v>
      </c>
      <c r="J95" s="13" t="e">
        <f t="shared" si="27"/>
        <v>#N/A</v>
      </c>
      <c r="K95" s="26" t="e">
        <f t="shared" si="28"/>
        <v>#N/A</v>
      </c>
      <c r="M95" s="49" t="str">
        <f>"0b"&amp;HEX2BIN(AX31,8)&amp;",0b"&amp;HEX2BIN(AX32,8)&amp;","</f>
        <v>0b11111111,0b11111111,</v>
      </c>
    </row>
    <row r="96" spans="1:19" ht="15.75" thickBot="1">
      <c r="A96" s="8" t="s">
        <v>135</v>
      </c>
      <c r="B96" t="s">
        <v>387</v>
      </c>
      <c r="C96" s="24" t="s">
        <v>401</v>
      </c>
      <c r="D96" s="22"/>
      <c r="E96" s="12">
        <f t="shared" si="25"/>
      </c>
      <c r="F96" s="7" t="str">
        <f t="shared" si="24"/>
        <v>T 0</v>
      </c>
      <c r="G96" s="7" t="str">
        <f t="shared" si="26"/>
        <v>62</v>
      </c>
      <c r="I96" s="1" t="str">
        <f>DEC2HEX(ROW()-2,2)</f>
        <v>5E</v>
      </c>
      <c r="J96" s="13" t="e">
        <f t="shared" si="27"/>
        <v>#N/A</v>
      </c>
      <c r="K96" s="26" t="e">
        <f t="shared" si="28"/>
        <v>#N/A</v>
      </c>
      <c r="M96" s="49" t="str">
        <f>"0b"&amp;HEX2BIN(AX33,8)&amp;",0b"&amp;HEX2BIN(AX34,8)&amp;","</f>
        <v>0b11111111,0b11111111,</v>
      </c>
      <c r="S96" s="49"/>
    </row>
    <row r="97" spans="1:13" ht="15.75" thickBot="1">
      <c r="A97" s="8" t="s">
        <v>136</v>
      </c>
      <c r="B97" t="s">
        <v>388</v>
      </c>
      <c r="C97" s="24" t="s">
        <v>401</v>
      </c>
      <c r="D97" s="22"/>
      <c r="E97" s="12">
        <f t="shared" si="25"/>
      </c>
      <c r="F97" s="7" t="str">
        <f aca="true" t="shared" si="29" ref="F97:F128">B97</f>
        <v>T .</v>
      </c>
      <c r="G97" s="7" t="str">
        <f t="shared" si="26"/>
        <v>63</v>
      </c>
      <c r="I97" s="1" t="str">
        <f>DEC2HEX(ROW()-2,2)</f>
        <v>5F</v>
      </c>
      <c r="J97" s="13" t="e">
        <f t="shared" si="27"/>
        <v>#N/A</v>
      </c>
      <c r="K97" s="26" t="e">
        <f t="shared" si="28"/>
        <v>#N/A</v>
      </c>
      <c r="M97" s="49" t="str">
        <f>"0b"&amp;HEX2BIN(AY27,8)&amp;",0b"&amp;HEX2BIN(AY28,8)&amp;","</f>
        <v>0b11111111,0b01110000,</v>
      </c>
    </row>
    <row r="98" spans="1:13" ht="15.75" thickBot="1">
      <c r="A98" s="8" t="s">
        <v>137</v>
      </c>
      <c r="B98" t="s">
        <v>389</v>
      </c>
      <c r="C98" s="24" t="s">
        <v>401</v>
      </c>
      <c r="D98" s="22"/>
      <c r="E98" s="12">
        <f aca="true" t="shared" si="30" ref="E98:E129">C98</f>
      </c>
      <c r="F98" s="7" t="str">
        <f t="shared" si="29"/>
        <v>\ | (NonUS)</v>
      </c>
      <c r="G98" s="7" t="str">
        <f aca="true" t="shared" si="31" ref="G98:G129">A98</f>
        <v>64</v>
      </c>
      <c r="I98" s="1" t="str">
        <f>DEC2HEX(ROW()-2,2)</f>
        <v>60</v>
      </c>
      <c r="J98" s="13" t="e">
        <f aca="true" t="shared" si="32" ref="J98:J129">VLOOKUP(I98,E$2:F$200,2,FALSE)</f>
        <v>#N/A</v>
      </c>
      <c r="K98" s="26" t="e">
        <f t="shared" si="28"/>
        <v>#N/A</v>
      </c>
      <c r="M98" s="49" t="str">
        <f>"0b"&amp;HEX2BIN(AY29,8)&amp;",0b"&amp;HEX2BIN(AY30,8)&amp;","</f>
        <v>0b00000000,0b00000000,</v>
      </c>
    </row>
    <row r="99" spans="1:13" ht="15.75" thickBot="1">
      <c r="A99" s="8" t="s">
        <v>138</v>
      </c>
      <c r="B99" t="s">
        <v>226</v>
      </c>
      <c r="C99" s="24" t="s">
        <v>401</v>
      </c>
      <c r="D99" s="22"/>
      <c r="E99" s="12">
        <f t="shared" si="30"/>
      </c>
      <c r="F99" s="7" t="str">
        <f t="shared" si="29"/>
        <v>Application </v>
      </c>
      <c r="G99" s="7" t="str">
        <f t="shared" si="31"/>
        <v>65</v>
      </c>
      <c r="I99" s="1" t="str">
        <f>DEC2HEX(ROW()-2,2)</f>
        <v>61</v>
      </c>
      <c r="J99" s="13" t="e">
        <f t="shared" si="32"/>
        <v>#N/A</v>
      </c>
      <c r="K99" s="26" t="e">
        <f t="shared" si="28"/>
        <v>#N/A</v>
      </c>
      <c r="M99" s="49" t="str">
        <f>"0b"&amp;HEX2BIN(AY31,8)&amp;",0b"&amp;HEX2BIN(AY32,8)&amp;","</f>
        <v>0b00000000,0b00000000,</v>
      </c>
    </row>
    <row r="100" spans="1:13" ht="15.75" thickBot="1">
      <c r="A100" s="8" t="s">
        <v>139</v>
      </c>
      <c r="B100" t="s">
        <v>227</v>
      </c>
      <c r="C100" s="24" t="s">
        <v>401</v>
      </c>
      <c r="D100" s="22"/>
      <c r="E100" s="12">
        <f t="shared" si="30"/>
      </c>
      <c r="F100" s="7" t="str">
        <f t="shared" si="29"/>
        <v>Power </v>
      </c>
      <c r="G100" s="7" t="str">
        <f t="shared" si="31"/>
        <v>66</v>
      </c>
      <c r="I100" s="1" t="str">
        <f>DEC2HEX(ROW()-2,2)</f>
        <v>62</v>
      </c>
      <c r="J100" s="13" t="e">
        <f t="shared" si="32"/>
        <v>#N/A</v>
      </c>
      <c r="K100" s="26" t="e">
        <f t="shared" si="28"/>
        <v>#N/A</v>
      </c>
      <c r="M100" s="49" t="str">
        <f>"0b"&amp;HEX2BIN(AY33,8)&amp;",0b"&amp;HEX2BIN(AY34,8)&amp;","</f>
        <v>0b00000000,0b00000000,</v>
      </c>
    </row>
    <row r="101" spans="1:13" ht="15.75" thickBot="1">
      <c r="A101" s="8" t="s">
        <v>140</v>
      </c>
      <c r="B101" t="s">
        <v>228</v>
      </c>
      <c r="C101" s="24" t="s">
        <v>401</v>
      </c>
      <c r="D101" s="22"/>
      <c r="E101" s="12">
        <f t="shared" si="30"/>
      </c>
      <c r="F101" s="7" t="str">
        <f t="shared" si="29"/>
        <v>Keypad = </v>
      </c>
      <c r="G101" s="7" t="str">
        <f t="shared" si="31"/>
        <v>67</v>
      </c>
      <c r="I101" s="1" t="str">
        <f>DEC2HEX(ROW()-2,2)</f>
        <v>63</v>
      </c>
      <c r="J101" s="13" t="e">
        <f t="shared" si="32"/>
        <v>#N/A</v>
      </c>
      <c r="K101" s="26" t="e">
        <f t="shared" si="28"/>
        <v>#N/A</v>
      </c>
      <c r="M101" s="49" t="str">
        <f>"0b"&amp;HEX2BIN(AZ27,8)&amp;",0b"&amp;HEX2BIN(AZ28,8)&amp;","</f>
        <v>0b00000000,0b00000000,</v>
      </c>
    </row>
    <row r="102" spans="1:13" ht="15.75" thickBot="1">
      <c r="A102" s="8" t="s">
        <v>141</v>
      </c>
      <c r="B102" t="s">
        <v>229</v>
      </c>
      <c r="C102" s="24" t="s">
        <v>401</v>
      </c>
      <c r="D102" s="22"/>
      <c r="E102" s="12">
        <f t="shared" si="30"/>
      </c>
      <c r="F102" s="7" t="str">
        <f t="shared" si="29"/>
        <v>F13 </v>
      </c>
      <c r="G102" s="7" t="str">
        <f t="shared" si="31"/>
        <v>68</v>
      </c>
      <c r="I102" s="1" t="str">
        <f>DEC2HEX(ROW()-2,2)</f>
        <v>64</v>
      </c>
      <c r="J102" s="13" t="e">
        <f t="shared" si="32"/>
        <v>#N/A</v>
      </c>
      <c r="K102" s="26" t="e">
        <f t="shared" si="28"/>
        <v>#N/A</v>
      </c>
      <c r="M102" s="49" t="str">
        <f>"0b"&amp;HEX2BIN(AZ29,8)&amp;",0b"&amp;HEX2BIN(AZ30,8)&amp;","</f>
        <v>0b00000000,0b00000000,</v>
      </c>
    </row>
    <row r="103" spans="1:13" ht="15.75" thickBot="1">
      <c r="A103" s="8" t="s">
        <v>143</v>
      </c>
      <c r="B103" t="s">
        <v>230</v>
      </c>
      <c r="C103" s="24" t="s">
        <v>401</v>
      </c>
      <c r="D103" s="22"/>
      <c r="E103" s="12">
        <f t="shared" si="30"/>
      </c>
      <c r="F103" s="7" t="str">
        <f t="shared" si="29"/>
        <v>F14 </v>
      </c>
      <c r="G103" s="7" t="str">
        <f t="shared" si="31"/>
        <v>69</v>
      </c>
      <c r="I103" s="1" t="str">
        <f>DEC2HEX(ROW()-2,2)</f>
        <v>65</v>
      </c>
      <c r="J103" s="13" t="e">
        <f t="shared" si="32"/>
        <v>#N/A</v>
      </c>
      <c r="K103" s="26" t="e">
        <f t="shared" si="28"/>
        <v>#N/A</v>
      </c>
      <c r="M103" s="49"/>
    </row>
    <row r="104" spans="1:13" ht="14.25" thickBot="1">
      <c r="A104" s="8" t="s">
        <v>36</v>
      </c>
      <c r="B104" t="s">
        <v>231</v>
      </c>
      <c r="C104" s="24" t="s">
        <v>401</v>
      </c>
      <c r="D104" s="22"/>
      <c r="E104" s="12">
        <f t="shared" si="30"/>
      </c>
      <c r="F104" s="7" t="str">
        <f t="shared" si="29"/>
        <v>F15 </v>
      </c>
      <c r="G104" s="7" t="str">
        <f t="shared" si="31"/>
        <v>6A</v>
      </c>
      <c r="I104" s="1" t="str">
        <f>DEC2HEX(ROW()-2,2)</f>
        <v>66</v>
      </c>
      <c r="J104" s="13" t="e">
        <f t="shared" si="32"/>
        <v>#N/A</v>
      </c>
      <c r="K104" s="26" t="e">
        <f aca="true" t="shared" si="33" ref="K104:K135">VLOOKUP(I104,E$2:G$200,3,FALSE)</f>
        <v>#N/A</v>
      </c>
      <c r="M104" t="s">
        <v>390</v>
      </c>
    </row>
    <row r="105" spans="1:13" ht="15.75" thickBot="1">
      <c r="A105" s="8" t="s">
        <v>153</v>
      </c>
      <c r="B105" t="s">
        <v>232</v>
      </c>
      <c r="C105" s="24" t="s">
        <v>401</v>
      </c>
      <c r="D105" s="22"/>
      <c r="E105" s="12">
        <f t="shared" si="30"/>
      </c>
      <c r="F105" s="7" t="str">
        <f t="shared" si="29"/>
        <v>Keypad Comma </v>
      </c>
      <c r="G105" s="7" t="str">
        <f t="shared" si="31"/>
        <v>85</v>
      </c>
      <c r="I105" s="1" t="str">
        <f>DEC2HEX(ROW()-2,2)</f>
        <v>67</v>
      </c>
      <c r="J105" s="13" t="e">
        <f t="shared" si="32"/>
        <v>#N/A</v>
      </c>
      <c r="K105" s="26" t="e">
        <f t="shared" si="33"/>
        <v>#N/A</v>
      </c>
      <c r="M105" s="49" t="str">
        <f>"0x"&amp;AZ31&amp;",0x"&amp;AZ32&amp;",0x"&amp;AZ33&amp;",0x"&amp;AZ34&amp;" ,0x"&amp;BA27&amp;",0x"&amp;BA28&amp;",0x"&amp;BA29&amp;",0x"&amp;BA30&amp;",0x"&amp;BA31&amp;",0x"&amp;BA32&amp;",0x"&amp;BA33&amp;",0x"&amp;BA34</f>
        <v>0xFF,0x07,0x00,0x00 ,0x00,0x00,0xFF,0xFF,0xFF,0xFF,0xFF,0xFF</v>
      </c>
    </row>
    <row r="106" spans="1:13" ht="15.75" thickBot="1">
      <c r="A106" s="8" t="s">
        <v>154</v>
      </c>
      <c r="B106" t="s">
        <v>233</v>
      </c>
      <c r="C106" s="24" t="s">
        <v>401</v>
      </c>
      <c r="D106" s="22"/>
      <c r="E106" s="12">
        <f t="shared" si="30"/>
      </c>
      <c r="F106" s="7" t="str">
        <f t="shared" si="29"/>
        <v>Keypad Equal Sign </v>
      </c>
      <c r="G106" s="7" t="str">
        <f t="shared" si="31"/>
        <v>86</v>
      </c>
      <c r="I106" s="1" t="str">
        <f>DEC2HEX(ROW()-2,2)</f>
        <v>68</v>
      </c>
      <c r="J106" s="13" t="e">
        <f t="shared" si="32"/>
        <v>#N/A</v>
      </c>
      <c r="K106" s="26" t="e">
        <f t="shared" si="33"/>
        <v>#N/A</v>
      </c>
      <c r="M106" s="49"/>
    </row>
    <row r="107" spans="1:13" ht="15.75" thickBot="1">
      <c r="A107" s="8" t="s">
        <v>142</v>
      </c>
      <c r="B107" t="s">
        <v>391</v>
      </c>
      <c r="C107" s="24" t="s">
        <v>102</v>
      </c>
      <c r="D107" s="22"/>
      <c r="E107" s="12" t="str">
        <f t="shared" si="30"/>
        <v>28</v>
      </c>
      <c r="F107" s="7" t="str">
        <f t="shared" si="29"/>
        <v>＼ _</v>
      </c>
      <c r="G107" s="7" t="str">
        <f t="shared" si="31"/>
        <v>87</v>
      </c>
      <c r="I107" s="1" t="str">
        <f>DEC2HEX(ROW()-2,2)</f>
        <v>69</v>
      </c>
      <c r="J107" s="13" t="e">
        <f t="shared" si="32"/>
        <v>#N/A</v>
      </c>
      <c r="K107" s="26" t="e">
        <f t="shared" si="33"/>
        <v>#N/A</v>
      </c>
      <c r="M107" s="49"/>
    </row>
    <row r="108" spans="1:13" ht="15.75" thickBot="1">
      <c r="A108" s="8" t="s">
        <v>155</v>
      </c>
      <c r="B108" t="s">
        <v>392</v>
      </c>
      <c r="C108" s="24" t="s">
        <v>401</v>
      </c>
      <c r="D108" s="22"/>
      <c r="E108" s="12">
        <f t="shared" si="30"/>
      </c>
      <c r="F108" s="7" t="str">
        <f t="shared" si="29"/>
        <v>ひらがな カタカナ</v>
      </c>
      <c r="G108" s="7" t="str">
        <f t="shared" si="31"/>
        <v>88</v>
      </c>
      <c r="I108" s="1" t="str">
        <f>DEC2HEX(ROW()-2,2)</f>
        <v>6A</v>
      </c>
      <c r="J108" s="13" t="e">
        <f t="shared" si="32"/>
        <v>#N/A</v>
      </c>
      <c r="K108" s="26" t="e">
        <f t="shared" si="33"/>
        <v>#N/A</v>
      </c>
      <c r="M108" s="49"/>
    </row>
    <row r="109" spans="1:11" ht="14.25" thickBot="1">
      <c r="A109" s="8" t="s">
        <v>151</v>
      </c>
      <c r="B109" t="s">
        <v>393</v>
      </c>
      <c r="C109" s="24" t="s">
        <v>88</v>
      </c>
      <c r="D109" s="22"/>
      <c r="E109" s="12" t="str">
        <f t="shared" si="30"/>
        <v>12</v>
      </c>
      <c r="F109" s="7" t="str">
        <f t="shared" si="29"/>
        <v>￥ ｜</v>
      </c>
      <c r="G109" s="7" t="str">
        <f t="shared" si="31"/>
        <v>89</v>
      </c>
      <c r="I109" s="1" t="str">
        <f>DEC2HEX(ROW()-2,2)</f>
        <v>6B</v>
      </c>
      <c r="J109" s="13" t="e">
        <f t="shared" si="32"/>
        <v>#N/A</v>
      </c>
      <c r="K109" s="26" t="e">
        <f t="shared" si="33"/>
        <v>#N/A</v>
      </c>
    </row>
    <row r="110" spans="1:11" ht="14.25" thickBot="1">
      <c r="A110" s="8" t="s">
        <v>46</v>
      </c>
      <c r="B110" t="s">
        <v>394</v>
      </c>
      <c r="C110" s="24" t="s">
        <v>401</v>
      </c>
      <c r="D110" s="22"/>
      <c r="E110" s="12">
        <f t="shared" si="30"/>
      </c>
      <c r="F110" s="7" t="str">
        <f t="shared" si="29"/>
        <v>変換</v>
      </c>
      <c r="G110" s="7" t="str">
        <f t="shared" si="31"/>
        <v>8A</v>
      </c>
      <c r="I110" s="1" t="str">
        <f>DEC2HEX(ROW()-2,2)</f>
        <v>6C</v>
      </c>
      <c r="J110" s="13" t="e">
        <f t="shared" si="32"/>
        <v>#N/A</v>
      </c>
      <c r="K110" s="26" t="e">
        <f t="shared" si="33"/>
        <v>#N/A</v>
      </c>
    </row>
    <row r="111" spans="1:11" ht="14.25" thickBot="1">
      <c r="A111" s="8" t="s">
        <v>47</v>
      </c>
      <c r="B111" t="s">
        <v>395</v>
      </c>
      <c r="C111" s="24" t="s">
        <v>401</v>
      </c>
      <c r="D111" s="22"/>
      <c r="E111" s="12">
        <f t="shared" si="30"/>
      </c>
      <c r="F111" s="7" t="str">
        <f t="shared" si="29"/>
        <v>無変換</v>
      </c>
      <c r="G111" s="7" t="str">
        <f t="shared" si="31"/>
        <v>8B</v>
      </c>
      <c r="I111" s="1" t="str">
        <f>DEC2HEX(ROW()-2,2)</f>
        <v>6D</v>
      </c>
      <c r="J111" s="13" t="e">
        <f t="shared" si="32"/>
        <v>#N/A</v>
      </c>
      <c r="K111" s="26" t="e">
        <f t="shared" si="33"/>
        <v>#N/A</v>
      </c>
    </row>
    <row r="112" spans="1:11" ht="14.25" thickBot="1">
      <c r="A112" s="8" t="s">
        <v>48</v>
      </c>
      <c r="B112" t="s">
        <v>234</v>
      </c>
      <c r="C112" s="24" t="s">
        <v>401</v>
      </c>
      <c r="D112" s="22"/>
      <c r="E112" s="12">
        <f t="shared" si="30"/>
      </c>
      <c r="F112" s="7" t="str">
        <f t="shared" si="29"/>
        <v>Kanji620 </v>
      </c>
      <c r="G112" s="7" t="str">
        <f t="shared" si="31"/>
        <v>8C</v>
      </c>
      <c r="I112" s="1" t="str">
        <f>DEC2HEX(ROW()-2,2)</f>
        <v>6E</v>
      </c>
      <c r="J112" s="13" t="e">
        <f t="shared" si="32"/>
        <v>#N/A</v>
      </c>
      <c r="K112" s="26" t="e">
        <f t="shared" si="33"/>
        <v>#N/A</v>
      </c>
    </row>
    <row r="113" spans="1:11" ht="14.25" thickBot="1">
      <c r="A113" s="8" t="s">
        <v>49</v>
      </c>
      <c r="B113" t="s">
        <v>235</v>
      </c>
      <c r="C113" s="24" t="s">
        <v>401</v>
      </c>
      <c r="D113" s="22"/>
      <c r="E113" s="12">
        <f t="shared" si="30"/>
      </c>
      <c r="F113" s="7" t="str">
        <f t="shared" si="29"/>
        <v>Kanji721 </v>
      </c>
      <c r="G113" s="7" t="str">
        <f t="shared" si="31"/>
        <v>8D</v>
      </c>
      <c r="I113" s="1" t="str">
        <f>DEC2HEX(ROW()-2,2)</f>
        <v>6F</v>
      </c>
      <c r="J113" s="13" t="e">
        <f t="shared" si="32"/>
        <v>#N/A</v>
      </c>
      <c r="K113" s="26" t="e">
        <f t="shared" si="33"/>
        <v>#N/A</v>
      </c>
    </row>
    <row r="114" spans="1:11" ht="14.25" thickBot="1">
      <c r="A114" s="8" t="s">
        <v>50</v>
      </c>
      <c r="B114" t="s">
        <v>236</v>
      </c>
      <c r="C114" s="24" t="s">
        <v>401</v>
      </c>
      <c r="D114" s="22"/>
      <c r="E114" s="12">
        <f t="shared" si="30"/>
      </c>
      <c r="F114" s="7" t="str">
        <f t="shared" si="29"/>
        <v>Kanji822 </v>
      </c>
      <c r="G114" s="7" t="str">
        <f t="shared" si="31"/>
        <v>8E</v>
      </c>
      <c r="I114" s="1" t="str">
        <f>DEC2HEX(ROW()-2,2)</f>
        <v>70</v>
      </c>
      <c r="J114" s="13" t="e">
        <f t="shared" si="32"/>
        <v>#N/A</v>
      </c>
      <c r="K114" s="26" t="e">
        <f t="shared" si="33"/>
        <v>#N/A</v>
      </c>
    </row>
    <row r="115" spans="1:11" ht="14.25" thickBot="1">
      <c r="A115" s="8" t="s">
        <v>51</v>
      </c>
      <c r="B115" t="s">
        <v>237</v>
      </c>
      <c r="C115" s="24" t="s">
        <v>401</v>
      </c>
      <c r="D115" s="22"/>
      <c r="E115" s="12">
        <f t="shared" si="30"/>
      </c>
      <c r="F115" s="7" t="str">
        <f t="shared" si="29"/>
        <v>Kanji22 </v>
      </c>
      <c r="G115" s="7" t="str">
        <f t="shared" si="31"/>
        <v>8F</v>
      </c>
      <c r="I115" s="1" t="str">
        <f>DEC2HEX(ROW()-2,2)</f>
        <v>71</v>
      </c>
      <c r="J115" s="13" t="e">
        <f t="shared" si="32"/>
        <v>#N/A</v>
      </c>
      <c r="K115" s="26" t="e">
        <f t="shared" si="33"/>
        <v>#N/A</v>
      </c>
    </row>
    <row r="116" spans="1:11" ht="14.25" thickBot="1">
      <c r="A116" s="8" t="s">
        <v>156</v>
      </c>
      <c r="B116" t="s">
        <v>238</v>
      </c>
      <c r="C116" s="24" t="s">
        <v>401</v>
      </c>
      <c r="D116" s="22"/>
      <c r="E116" s="12">
        <f t="shared" si="30"/>
      </c>
      <c r="F116" s="7" t="str">
        <f t="shared" si="29"/>
        <v>LANG18 </v>
      </c>
      <c r="G116" s="7" t="str">
        <f t="shared" si="31"/>
        <v>90</v>
      </c>
      <c r="I116" s="1" t="str">
        <f>DEC2HEX(ROW()-2,2)</f>
        <v>72</v>
      </c>
      <c r="J116" s="13" t="e">
        <f t="shared" si="32"/>
        <v>#N/A</v>
      </c>
      <c r="K116" s="26" t="e">
        <f t="shared" si="33"/>
        <v>#N/A</v>
      </c>
    </row>
    <row r="117" spans="1:11" ht="14.25" thickBot="1">
      <c r="A117" s="8" t="s">
        <v>157</v>
      </c>
      <c r="B117" t="s">
        <v>239</v>
      </c>
      <c r="C117" s="24" t="s">
        <v>401</v>
      </c>
      <c r="D117" s="22"/>
      <c r="E117" s="12">
        <f t="shared" si="30"/>
      </c>
      <c r="F117" s="7" t="str">
        <f t="shared" si="29"/>
        <v>LANG28 </v>
      </c>
      <c r="G117" s="7" t="str">
        <f t="shared" si="31"/>
        <v>91</v>
      </c>
      <c r="I117" s="1" t="str">
        <f>DEC2HEX(ROW()-2,2)</f>
        <v>73</v>
      </c>
      <c r="J117" s="13" t="e">
        <f t="shared" si="32"/>
        <v>#N/A</v>
      </c>
      <c r="K117" s="26" t="e">
        <f t="shared" si="33"/>
        <v>#N/A</v>
      </c>
    </row>
    <row r="118" spans="1:11" ht="14.25" thickBot="1">
      <c r="A118" s="8" t="s">
        <v>158</v>
      </c>
      <c r="B118" t="s">
        <v>240</v>
      </c>
      <c r="C118" s="24" t="s">
        <v>401</v>
      </c>
      <c r="D118" s="22"/>
      <c r="E118" s="12">
        <f t="shared" si="30"/>
      </c>
      <c r="F118" s="7" t="str">
        <f t="shared" si="29"/>
        <v>LANG38 </v>
      </c>
      <c r="G118" s="7" t="str">
        <f t="shared" si="31"/>
        <v>92</v>
      </c>
      <c r="I118" s="1" t="str">
        <f>DEC2HEX(ROW()-2,2)</f>
        <v>74</v>
      </c>
      <c r="J118" s="13" t="e">
        <f t="shared" si="32"/>
        <v>#N/A</v>
      </c>
      <c r="K118" s="26" t="e">
        <f t="shared" si="33"/>
        <v>#N/A</v>
      </c>
    </row>
    <row r="119" spans="1:13" ht="15.75" thickBot="1">
      <c r="A119" s="8" t="s">
        <v>159</v>
      </c>
      <c r="B119" t="s">
        <v>241</v>
      </c>
      <c r="C119" s="24" t="s">
        <v>401</v>
      </c>
      <c r="D119" s="22"/>
      <c r="E119" s="12">
        <f t="shared" si="30"/>
      </c>
      <c r="F119" s="7" t="str">
        <f t="shared" si="29"/>
        <v>LANG8 </v>
      </c>
      <c r="G119" s="7" t="str">
        <f t="shared" si="31"/>
        <v>93</v>
      </c>
      <c r="I119" s="1" t="str">
        <f>DEC2HEX(ROW()-2,2)</f>
        <v>75</v>
      </c>
      <c r="J119" s="13" t="e">
        <f t="shared" si="32"/>
        <v>#N/A</v>
      </c>
      <c r="K119" s="26" t="e">
        <f t="shared" si="33"/>
        <v>#N/A</v>
      </c>
      <c r="M119" s="49"/>
    </row>
    <row r="120" spans="1:11" ht="14.25" thickBot="1">
      <c r="A120" s="8" t="s">
        <v>160</v>
      </c>
      <c r="B120" t="s">
        <v>242</v>
      </c>
      <c r="C120" s="24" t="s">
        <v>401</v>
      </c>
      <c r="D120" s="22"/>
      <c r="E120" s="12">
        <f t="shared" si="30"/>
      </c>
      <c r="F120" s="7" t="str">
        <f t="shared" si="29"/>
        <v>LANG58 </v>
      </c>
      <c r="G120" s="7" t="str">
        <f t="shared" si="31"/>
        <v>94</v>
      </c>
      <c r="I120" s="1" t="str">
        <f>DEC2HEX(ROW()-2,2)</f>
        <v>76</v>
      </c>
      <c r="J120" s="13" t="e">
        <f t="shared" si="32"/>
        <v>#N/A</v>
      </c>
      <c r="K120" s="26" t="e">
        <f t="shared" si="33"/>
        <v>#N/A</v>
      </c>
    </row>
    <row r="121" spans="1:11" ht="14.25" thickBot="1">
      <c r="A121" s="8" t="s">
        <v>161</v>
      </c>
      <c r="B121" t="s">
        <v>243</v>
      </c>
      <c r="C121" s="24" t="s">
        <v>401</v>
      </c>
      <c r="D121" s="22"/>
      <c r="E121" s="12">
        <f t="shared" si="30"/>
      </c>
      <c r="F121" s="7" t="str">
        <f t="shared" si="29"/>
        <v>LANG68 </v>
      </c>
      <c r="G121" s="7" t="str">
        <f t="shared" si="31"/>
        <v>95</v>
      </c>
      <c r="I121" s="1" t="str">
        <f>DEC2HEX(ROW()-2,2)</f>
        <v>77</v>
      </c>
      <c r="J121" s="13" t="e">
        <f t="shared" si="32"/>
        <v>#N/A</v>
      </c>
      <c r="K121" s="26" t="e">
        <f t="shared" si="33"/>
        <v>#N/A</v>
      </c>
    </row>
    <row r="122" spans="1:17" ht="14.25" thickBot="1">
      <c r="A122" s="8" t="s">
        <v>162</v>
      </c>
      <c r="B122" t="s">
        <v>244</v>
      </c>
      <c r="C122" s="24" t="s">
        <v>401</v>
      </c>
      <c r="D122" s="22"/>
      <c r="E122" s="12">
        <f t="shared" si="30"/>
      </c>
      <c r="F122" s="7" t="str">
        <f t="shared" si="29"/>
        <v>LANG78 </v>
      </c>
      <c r="G122" s="7" t="str">
        <f t="shared" si="31"/>
        <v>96</v>
      </c>
      <c r="I122" s="1" t="str">
        <f>DEC2HEX(ROW()-2,2)</f>
        <v>78</v>
      </c>
      <c r="J122" s="13" t="e">
        <f t="shared" si="32"/>
        <v>#N/A</v>
      </c>
      <c r="K122" s="26" t="e">
        <f t="shared" si="33"/>
        <v>#N/A</v>
      </c>
      <c r="Q122" s="16"/>
    </row>
    <row r="123" spans="1:17" ht="14.25" thickBot="1">
      <c r="A123" s="8" t="s">
        <v>163</v>
      </c>
      <c r="B123" t="s">
        <v>245</v>
      </c>
      <c r="C123" s="24" t="s">
        <v>401</v>
      </c>
      <c r="D123" s="22"/>
      <c r="E123" s="12">
        <f t="shared" si="30"/>
      </c>
      <c r="F123" s="7" t="str">
        <f t="shared" si="29"/>
        <v>LANG88 </v>
      </c>
      <c r="G123" s="7" t="str">
        <f t="shared" si="31"/>
        <v>97</v>
      </c>
      <c r="I123" s="1" t="str">
        <f>DEC2HEX(ROW()-2,2)</f>
        <v>79</v>
      </c>
      <c r="J123" s="13" t="e">
        <f t="shared" si="32"/>
        <v>#N/A</v>
      </c>
      <c r="K123" s="26" t="e">
        <f t="shared" si="33"/>
        <v>#N/A</v>
      </c>
      <c r="Q123" s="16"/>
    </row>
    <row r="124" spans="1:17" ht="14.25" thickBot="1">
      <c r="A124" s="8" t="s">
        <v>164</v>
      </c>
      <c r="B124" t="s">
        <v>241</v>
      </c>
      <c r="C124" s="24" t="s">
        <v>401</v>
      </c>
      <c r="D124" s="22"/>
      <c r="E124" s="12">
        <f t="shared" si="30"/>
      </c>
      <c r="F124" s="7" t="str">
        <f t="shared" si="29"/>
        <v>LANG8 </v>
      </c>
      <c r="G124" s="7" t="str">
        <f t="shared" si="31"/>
        <v>98</v>
      </c>
      <c r="I124" s="1" t="str">
        <f>DEC2HEX(ROW()-2,2)</f>
        <v>7A</v>
      </c>
      <c r="J124" s="13" t="e">
        <f t="shared" si="32"/>
        <v>#N/A</v>
      </c>
      <c r="K124" s="26" t="e">
        <f t="shared" si="33"/>
        <v>#N/A</v>
      </c>
      <c r="Q124" s="16"/>
    </row>
    <row r="125" spans="1:17" ht="14.25" thickBot="1">
      <c r="A125" s="8" t="s">
        <v>165</v>
      </c>
      <c r="B125" t="s">
        <v>246</v>
      </c>
      <c r="C125" s="24" t="s">
        <v>401</v>
      </c>
      <c r="D125" s="22"/>
      <c r="E125" s="12">
        <f t="shared" si="30"/>
      </c>
      <c r="F125" s="7" t="str">
        <f t="shared" si="29"/>
        <v>AlternateErase7 </v>
      </c>
      <c r="G125" s="7" t="str">
        <f t="shared" si="31"/>
        <v>99</v>
      </c>
      <c r="I125" s="1" t="str">
        <f>DEC2HEX(ROW()-2,2)</f>
        <v>7B</v>
      </c>
      <c r="J125" s="13" t="e">
        <f t="shared" si="32"/>
        <v>#N/A</v>
      </c>
      <c r="K125" s="26" t="e">
        <f t="shared" si="33"/>
        <v>#N/A</v>
      </c>
      <c r="Q125" s="16"/>
    </row>
    <row r="126" spans="1:17" ht="14.25" thickBot="1">
      <c r="A126" s="8" t="s">
        <v>52</v>
      </c>
      <c r="B126" t="s">
        <v>247</v>
      </c>
      <c r="C126" s="24" t="s">
        <v>401</v>
      </c>
      <c r="D126" s="22"/>
      <c r="E126" s="12">
        <f t="shared" si="30"/>
      </c>
      <c r="F126" s="7" t="str">
        <f t="shared" si="29"/>
        <v>SysReq/Attenti1 </v>
      </c>
      <c r="G126" s="7" t="str">
        <f t="shared" si="31"/>
        <v>9A</v>
      </c>
      <c r="I126" s="1" t="str">
        <f>DEC2HEX(ROW()-2,2)</f>
        <v>7C</v>
      </c>
      <c r="J126" s="13" t="e">
        <f t="shared" si="32"/>
        <v>#N/A</v>
      </c>
      <c r="K126" s="26" t="e">
        <f t="shared" si="33"/>
        <v>#N/A</v>
      </c>
      <c r="Q126" s="16"/>
    </row>
    <row r="127" spans="1:17" ht="14.25" thickBot="1">
      <c r="A127" s="8" t="s">
        <v>53</v>
      </c>
      <c r="B127" t="s">
        <v>248</v>
      </c>
      <c r="C127" s="24" t="s">
        <v>401</v>
      </c>
      <c r="D127" s="22"/>
      <c r="E127" s="12">
        <f t="shared" si="30"/>
      </c>
      <c r="F127" s="7" t="str">
        <f t="shared" si="29"/>
        <v>Cancel </v>
      </c>
      <c r="G127" s="7" t="str">
        <f t="shared" si="31"/>
        <v>9B</v>
      </c>
      <c r="I127" s="1" t="str">
        <f>DEC2HEX(ROW()-2,2)</f>
        <v>7D</v>
      </c>
      <c r="J127" s="13" t="e">
        <f t="shared" si="32"/>
        <v>#N/A</v>
      </c>
      <c r="K127" s="26" t="e">
        <f t="shared" si="33"/>
        <v>#N/A</v>
      </c>
      <c r="Q127" s="16"/>
    </row>
    <row r="128" spans="1:17" ht="14.25" thickBot="1">
      <c r="A128" s="8" t="s">
        <v>54</v>
      </c>
      <c r="B128" t="s">
        <v>249</v>
      </c>
      <c r="C128" s="24" t="s">
        <v>401</v>
      </c>
      <c r="D128" s="22"/>
      <c r="E128" s="12">
        <f t="shared" si="30"/>
      </c>
      <c r="F128" s="7" t="str">
        <f t="shared" si="29"/>
        <v>Clear </v>
      </c>
      <c r="G128" s="7" t="str">
        <f t="shared" si="31"/>
        <v>9C</v>
      </c>
      <c r="I128" s="1" t="str">
        <f>DEC2HEX(ROW()-2,2)</f>
        <v>7E</v>
      </c>
      <c r="J128" s="13" t="e">
        <f t="shared" si="32"/>
        <v>#N/A</v>
      </c>
      <c r="K128" s="26" t="e">
        <f t="shared" si="33"/>
        <v>#N/A</v>
      </c>
      <c r="Q128" s="16"/>
    </row>
    <row r="129" spans="1:17" ht="14.25" thickBot="1">
      <c r="A129" s="8" t="s">
        <v>55</v>
      </c>
      <c r="B129" t="s">
        <v>250</v>
      </c>
      <c r="C129" s="24" t="s">
        <v>401</v>
      </c>
      <c r="D129" s="22"/>
      <c r="E129" s="12">
        <f t="shared" si="30"/>
      </c>
      <c r="F129" s="7" t="str">
        <f aca="true" t="shared" si="34" ref="F129:F144">B129</f>
        <v>Prior </v>
      </c>
      <c r="G129" s="7" t="str">
        <f t="shared" si="31"/>
        <v>9D</v>
      </c>
      <c r="I129" s="1" t="str">
        <f>DEC2HEX(ROW()-2,2)</f>
        <v>7F</v>
      </c>
      <c r="J129" s="13" t="e">
        <f t="shared" si="32"/>
        <v>#N/A</v>
      </c>
      <c r="K129" s="26" t="e">
        <f t="shared" si="33"/>
        <v>#N/A</v>
      </c>
      <c r="Q129" s="16"/>
    </row>
    <row r="130" spans="1:11" ht="14.25" thickBot="1">
      <c r="A130" s="8" t="s">
        <v>56</v>
      </c>
      <c r="B130" t="s">
        <v>251</v>
      </c>
      <c r="C130" s="24" t="s">
        <v>401</v>
      </c>
      <c r="D130" s="22"/>
      <c r="E130" s="12">
        <f aca="true" t="shared" si="35" ref="E130:E144">C130</f>
      </c>
      <c r="F130" s="7" t="str">
        <f t="shared" si="34"/>
        <v>Return </v>
      </c>
      <c r="G130" s="7" t="str">
        <f aca="true" t="shared" si="36" ref="G130:G144">A130</f>
        <v>9E</v>
      </c>
      <c r="I130" s="1" t="str">
        <f>DEC2HEX(ROW()-2,2)</f>
        <v>80</v>
      </c>
      <c r="J130" s="13" t="e">
        <f aca="true" t="shared" si="37" ref="J130:J161">VLOOKUP(I130,E$2:F$200,2,FALSE)</f>
        <v>#N/A</v>
      </c>
      <c r="K130" s="26" t="e">
        <f t="shared" si="33"/>
        <v>#N/A</v>
      </c>
    </row>
    <row r="131" spans="1:11" ht="14.25" thickBot="1">
      <c r="A131" s="8" t="s">
        <v>57</v>
      </c>
      <c r="B131" t="s">
        <v>252</v>
      </c>
      <c r="C131" s="24" t="s">
        <v>401</v>
      </c>
      <c r="D131" s="22"/>
      <c r="E131" s="12">
        <f t="shared" si="35"/>
      </c>
      <c r="F131" s="7" t="str">
        <f t="shared" si="34"/>
        <v>Separator </v>
      </c>
      <c r="G131" s="7" t="str">
        <f t="shared" si="36"/>
        <v>9F</v>
      </c>
      <c r="I131" s="1" t="str">
        <f>DEC2HEX(ROW()-2,2)</f>
        <v>81</v>
      </c>
      <c r="J131" s="13" t="e">
        <f t="shared" si="37"/>
        <v>#N/A</v>
      </c>
      <c r="K131" s="26" t="e">
        <f t="shared" si="33"/>
        <v>#N/A</v>
      </c>
    </row>
    <row r="132" spans="1:11" ht="14.25" thickBot="1">
      <c r="A132" s="8" t="s">
        <v>58</v>
      </c>
      <c r="B132" t="s">
        <v>253</v>
      </c>
      <c r="C132" s="24" t="s">
        <v>401</v>
      </c>
      <c r="D132" s="22"/>
      <c r="E132" s="12">
        <f t="shared" si="35"/>
      </c>
      <c r="F132" s="7" t="str">
        <f t="shared" si="34"/>
        <v>Out </v>
      </c>
      <c r="G132" s="7" t="str">
        <f t="shared" si="36"/>
        <v>A0</v>
      </c>
      <c r="I132" s="1" t="str">
        <f>DEC2HEX(ROW()-2,2)</f>
        <v>82</v>
      </c>
      <c r="J132" s="13" t="e">
        <f t="shared" si="37"/>
        <v>#N/A</v>
      </c>
      <c r="K132" s="26" t="e">
        <f t="shared" si="33"/>
        <v>#N/A</v>
      </c>
    </row>
    <row r="133" spans="1:11" ht="14.25" thickBot="1">
      <c r="A133" s="8" t="s">
        <v>59</v>
      </c>
      <c r="B133" t="s">
        <v>254</v>
      </c>
      <c r="C133" s="24" t="s">
        <v>401</v>
      </c>
      <c r="D133" s="22"/>
      <c r="E133" s="12">
        <f t="shared" si="35"/>
      </c>
      <c r="F133" s="7" t="str">
        <f t="shared" si="34"/>
        <v>Oper </v>
      </c>
      <c r="G133" s="7" t="str">
        <f t="shared" si="36"/>
        <v>A1</v>
      </c>
      <c r="I133" s="1" t="str">
        <f>DEC2HEX(ROW()-2,2)</f>
        <v>83</v>
      </c>
      <c r="J133" s="13" t="e">
        <f t="shared" si="37"/>
        <v>#N/A</v>
      </c>
      <c r="K133" s="26" t="e">
        <f t="shared" si="33"/>
        <v>#N/A</v>
      </c>
    </row>
    <row r="134" spans="1:11" ht="14.25" thickBot="1">
      <c r="A134" s="8" t="s">
        <v>60</v>
      </c>
      <c r="B134" t="s">
        <v>255</v>
      </c>
      <c r="C134" s="24" t="s">
        <v>401</v>
      </c>
      <c r="D134" s="22"/>
      <c r="E134" s="12">
        <f t="shared" si="35"/>
      </c>
      <c r="F134" s="7" t="str">
        <f t="shared" si="34"/>
        <v>Clear/Again </v>
      </c>
      <c r="G134" s="7" t="str">
        <f t="shared" si="36"/>
        <v>A2</v>
      </c>
      <c r="I134" s="1" t="str">
        <f>DEC2HEX(ROW()-2,2)</f>
        <v>84</v>
      </c>
      <c r="J134" s="13" t="e">
        <f t="shared" si="37"/>
        <v>#N/A</v>
      </c>
      <c r="K134" s="26" t="e">
        <f t="shared" si="33"/>
        <v>#N/A</v>
      </c>
    </row>
    <row r="135" spans="1:11" ht="14.25" thickBot="1">
      <c r="A135" s="8" t="s">
        <v>61</v>
      </c>
      <c r="B135" t="s">
        <v>256</v>
      </c>
      <c r="C135" s="24" t="s">
        <v>401</v>
      </c>
      <c r="D135" s="22"/>
      <c r="E135" s="12">
        <f t="shared" si="35"/>
      </c>
      <c r="F135" s="7" t="str">
        <f t="shared" si="34"/>
        <v>CrSel/Props </v>
      </c>
      <c r="G135" s="7" t="str">
        <f t="shared" si="36"/>
        <v>A3</v>
      </c>
      <c r="I135" s="1" t="str">
        <f>DEC2HEX(ROW()-2,2)</f>
        <v>85</v>
      </c>
      <c r="J135" s="13" t="e">
        <f t="shared" si="37"/>
        <v>#N/A</v>
      </c>
      <c r="K135" s="26" t="e">
        <f t="shared" si="33"/>
        <v>#N/A</v>
      </c>
    </row>
    <row r="136" spans="1:11" ht="14.25" thickBot="1">
      <c r="A136" s="8" t="s">
        <v>62</v>
      </c>
      <c r="B136" t="s">
        <v>257</v>
      </c>
      <c r="C136" s="24" t="s">
        <v>401</v>
      </c>
      <c r="D136" s="22"/>
      <c r="E136" s="12">
        <f t="shared" si="35"/>
      </c>
      <c r="F136" s="7" t="str">
        <f t="shared" si="34"/>
        <v>ExSel </v>
      </c>
      <c r="G136" s="7" t="str">
        <f t="shared" si="36"/>
        <v>A4</v>
      </c>
      <c r="I136" s="1" t="str">
        <f>DEC2HEX(ROW()-2,2)</f>
        <v>86</v>
      </c>
      <c r="J136" s="13" t="e">
        <f t="shared" si="37"/>
        <v>#N/A</v>
      </c>
      <c r="K136" s="26" t="e">
        <f aca="true" t="shared" si="38" ref="K136:K161">VLOOKUP(I136,E$2:G$200,3,FALSE)</f>
        <v>#N/A</v>
      </c>
    </row>
    <row r="137" spans="1:11" ht="14.25" thickBot="1">
      <c r="A137" s="8" t="s">
        <v>63</v>
      </c>
      <c r="B137" t="s">
        <v>396</v>
      </c>
      <c r="C137" s="24" t="s">
        <v>28</v>
      </c>
      <c r="D137" s="22"/>
      <c r="E137" s="12" t="str">
        <f t="shared" si="35"/>
        <v>4E</v>
      </c>
      <c r="F137" s="7" t="str">
        <f t="shared" si="34"/>
        <v>L Control </v>
      </c>
      <c r="G137" s="7" t="str">
        <f t="shared" si="36"/>
        <v>E0</v>
      </c>
      <c r="I137" s="1" t="str">
        <f>DEC2HEX(ROW()-2,2)</f>
        <v>87</v>
      </c>
      <c r="J137" s="13" t="e">
        <f t="shared" si="37"/>
        <v>#N/A</v>
      </c>
      <c r="K137" s="26" t="e">
        <f t="shared" si="38"/>
        <v>#N/A</v>
      </c>
    </row>
    <row r="138" spans="1:11" ht="14.25" thickBot="1">
      <c r="A138" s="8" t="s">
        <v>64</v>
      </c>
      <c r="B138" t="s">
        <v>397</v>
      </c>
      <c r="C138" s="24" t="s">
        <v>27</v>
      </c>
      <c r="D138" s="22"/>
      <c r="E138" s="12" t="str">
        <f t="shared" si="35"/>
        <v>4D</v>
      </c>
      <c r="F138" s="7" t="str">
        <f t="shared" si="34"/>
        <v>L Shift </v>
      </c>
      <c r="G138" s="7" t="str">
        <f t="shared" si="36"/>
        <v>E1</v>
      </c>
      <c r="I138" s="1" t="str">
        <f>DEC2HEX(ROW()-2,2)</f>
        <v>88</v>
      </c>
      <c r="J138" s="13" t="e">
        <f t="shared" si="37"/>
        <v>#N/A</v>
      </c>
      <c r="K138" s="26" t="e">
        <f t="shared" si="38"/>
        <v>#N/A</v>
      </c>
    </row>
    <row r="139" spans="1:15" ht="15.75" thickBot="1">
      <c r="A139" s="8" t="s">
        <v>65</v>
      </c>
      <c r="B139" t="s">
        <v>398</v>
      </c>
      <c r="C139" s="24" t="s">
        <v>26</v>
      </c>
      <c r="D139" s="22"/>
      <c r="E139" s="12" t="str">
        <f t="shared" si="35"/>
        <v>4C</v>
      </c>
      <c r="F139" s="7" t="str">
        <f t="shared" si="34"/>
        <v>L Alt </v>
      </c>
      <c r="G139" s="7" t="str">
        <f t="shared" si="36"/>
        <v>E2</v>
      </c>
      <c r="I139" s="1" t="str">
        <f>DEC2HEX(ROW()-2,2)</f>
        <v>89</v>
      </c>
      <c r="J139" s="13" t="e">
        <f t="shared" si="37"/>
        <v>#N/A</v>
      </c>
      <c r="K139" s="26" t="e">
        <f t="shared" si="38"/>
        <v>#N/A</v>
      </c>
      <c r="O139" s="49" t="str">
        <f>"0x"&amp;AZ47&amp;",0x"&amp;AZ48&amp;",0x"&amp;AZ49&amp;",0x"&amp;AZ50&amp;",0x"&amp;AZ51&amp;",0x"&amp;AZ52&amp;",0x"&amp;AZ53&amp;",0x"&amp;AZ54&amp;" ,0x"&amp;BA47&amp;",0x"&amp;BA48&amp;",0x"&amp;BA49&amp;",0x"&amp;BA50&amp;",0x"&amp;BA51&amp;",0x"&amp;BA52&amp;",0x"&amp;BA53&amp;",0x"&amp;BA54</f>
        <v>0x255,0x7,0x0,0x0,0x,0x,0x,0x ,0x255,0x255,0x255,0x255,0x2048,0x,0x,0x:1000F00000000000FF0700000000FFFFFFFFFFFF00</v>
      </c>
    </row>
    <row r="140" spans="1:15" ht="15.75" thickBot="1">
      <c r="A140" s="8" t="s">
        <v>66</v>
      </c>
      <c r="B140" t="s">
        <v>399</v>
      </c>
      <c r="C140" s="24" t="s">
        <v>401</v>
      </c>
      <c r="D140" s="22"/>
      <c r="E140" s="12">
        <f t="shared" si="35"/>
      </c>
      <c r="F140" s="7" t="str">
        <f t="shared" si="34"/>
        <v>Left GUI / Windows</v>
      </c>
      <c r="G140" s="7" t="str">
        <f t="shared" si="36"/>
        <v>E3</v>
      </c>
      <c r="I140" s="1" t="str">
        <f>DEC2HEX(ROW()-2,2)</f>
        <v>8A</v>
      </c>
      <c r="J140" s="13" t="e">
        <f t="shared" si="37"/>
        <v>#N/A</v>
      </c>
      <c r="K140" s="26" t="e">
        <f t="shared" si="38"/>
        <v>#N/A</v>
      </c>
      <c r="O140" s="49"/>
    </row>
    <row r="141" spans="1:11" ht="14.25" thickBot="1">
      <c r="A141" s="8" t="s">
        <v>67</v>
      </c>
      <c r="B141" t="s">
        <v>258</v>
      </c>
      <c r="C141" s="24" t="s">
        <v>401</v>
      </c>
      <c r="D141" s="22"/>
      <c r="E141" s="12">
        <f t="shared" si="35"/>
      </c>
      <c r="F141" s="7" t="str">
        <f t="shared" si="34"/>
        <v>RightControl </v>
      </c>
      <c r="G141" s="7" t="str">
        <f t="shared" si="36"/>
        <v>E4</v>
      </c>
      <c r="I141" s="1" t="str">
        <f>DEC2HEX(ROW()-2,2)</f>
        <v>8B</v>
      </c>
      <c r="J141" s="13" t="e">
        <f t="shared" si="37"/>
        <v>#N/A</v>
      </c>
      <c r="K141" s="26" t="e">
        <f t="shared" si="38"/>
        <v>#N/A</v>
      </c>
    </row>
    <row r="142" spans="1:11" ht="14.25" thickBot="1">
      <c r="A142" s="8" t="s">
        <v>68</v>
      </c>
      <c r="B142" t="s">
        <v>259</v>
      </c>
      <c r="C142" s="24" t="s">
        <v>401</v>
      </c>
      <c r="D142" s="22"/>
      <c r="E142" s="12">
        <f t="shared" si="35"/>
      </c>
      <c r="F142" s="7" t="str">
        <f t="shared" si="34"/>
        <v>RightShift </v>
      </c>
      <c r="G142" s="7" t="str">
        <f t="shared" si="36"/>
        <v>E5</v>
      </c>
      <c r="I142" s="1" t="str">
        <f>DEC2HEX(ROW()-2,2)</f>
        <v>8C</v>
      </c>
      <c r="J142" s="13" t="e">
        <f t="shared" si="37"/>
        <v>#N/A</v>
      </c>
      <c r="K142" s="26" t="e">
        <f t="shared" si="38"/>
        <v>#N/A</v>
      </c>
    </row>
    <row r="143" spans="1:11" ht="14.25" thickBot="1">
      <c r="A143" s="8" t="s">
        <v>69</v>
      </c>
      <c r="B143" t="s">
        <v>260</v>
      </c>
      <c r="C143" s="24" t="s">
        <v>401</v>
      </c>
      <c r="D143" s="22"/>
      <c r="E143" s="12">
        <f t="shared" si="35"/>
      </c>
      <c r="F143" s="7" t="str">
        <f t="shared" si="34"/>
        <v>RightAlt </v>
      </c>
      <c r="G143" s="7" t="str">
        <f t="shared" si="36"/>
        <v>E6</v>
      </c>
      <c r="I143" s="1" t="str">
        <f>DEC2HEX(ROW()-2,2)</f>
        <v>8D</v>
      </c>
      <c r="J143" s="13" t="e">
        <f t="shared" si="37"/>
        <v>#N/A</v>
      </c>
      <c r="K143" s="26" t="e">
        <f t="shared" si="38"/>
        <v>#N/A</v>
      </c>
    </row>
    <row r="144" spans="1:15" ht="15.75" thickBot="1">
      <c r="A144" s="8" t="s">
        <v>70</v>
      </c>
      <c r="B144" t="s">
        <v>400</v>
      </c>
      <c r="C144" s="24" t="s">
        <v>401</v>
      </c>
      <c r="D144" s="22"/>
      <c r="E144" s="12">
        <f t="shared" si="35"/>
      </c>
      <c r="F144" s="7" t="str">
        <f t="shared" si="34"/>
        <v>Right GUI / Windows</v>
      </c>
      <c r="G144" s="7" t="str">
        <f t="shared" si="36"/>
        <v>E7</v>
      </c>
      <c r="I144" s="1" t="str">
        <f>DEC2HEX(ROW()-2,2)</f>
        <v>8E</v>
      </c>
      <c r="J144" s="13" t="e">
        <f t="shared" si="37"/>
        <v>#N/A</v>
      </c>
      <c r="K144" s="26" t="e">
        <f t="shared" si="38"/>
        <v>#N/A</v>
      </c>
      <c r="O144" s="49"/>
    </row>
    <row r="145" spans="9:11" ht="13.5">
      <c r="I145" s="1" t="str">
        <f>DEC2HEX(ROW()-2,2)</f>
        <v>8F</v>
      </c>
      <c r="J145" s="13" t="e">
        <f t="shared" si="37"/>
        <v>#N/A</v>
      </c>
      <c r="K145" s="26" t="e">
        <f t="shared" si="38"/>
        <v>#N/A</v>
      </c>
    </row>
    <row r="146" spans="9:11" ht="13.5">
      <c r="I146" s="1" t="str">
        <f>DEC2HEX(ROW()-2,2)</f>
        <v>90</v>
      </c>
      <c r="J146" s="13" t="e">
        <f t="shared" si="37"/>
        <v>#N/A</v>
      </c>
      <c r="K146" s="26" t="e">
        <f t="shared" si="38"/>
        <v>#N/A</v>
      </c>
    </row>
    <row r="147" spans="9:11" ht="13.5">
      <c r="I147" s="1" t="str">
        <f>DEC2HEX(ROW()-2,2)</f>
        <v>91</v>
      </c>
      <c r="J147" s="13" t="e">
        <f t="shared" si="37"/>
        <v>#N/A</v>
      </c>
      <c r="K147" s="26" t="e">
        <f t="shared" si="38"/>
        <v>#N/A</v>
      </c>
    </row>
    <row r="148" spans="9:11" ht="13.5">
      <c r="I148" s="1" t="str">
        <f>DEC2HEX(ROW()-2,2)</f>
        <v>92</v>
      </c>
      <c r="J148" s="13" t="e">
        <f t="shared" si="37"/>
        <v>#N/A</v>
      </c>
      <c r="K148" s="26" t="e">
        <f t="shared" si="38"/>
        <v>#N/A</v>
      </c>
    </row>
    <row r="149" spans="9:11" ht="13.5">
      <c r="I149" s="1" t="str">
        <f>DEC2HEX(ROW()-2,2)</f>
        <v>93</v>
      </c>
      <c r="J149" s="13" t="e">
        <f t="shared" si="37"/>
        <v>#N/A</v>
      </c>
      <c r="K149" s="26" t="e">
        <f t="shared" si="38"/>
        <v>#N/A</v>
      </c>
    </row>
    <row r="150" spans="9:11" ht="13.5">
      <c r="I150" s="1" t="str">
        <f>DEC2HEX(ROW()-2,2)</f>
        <v>94</v>
      </c>
      <c r="J150" s="13" t="e">
        <f t="shared" si="37"/>
        <v>#N/A</v>
      </c>
      <c r="K150" s="26" t="e">
        <f t="shared" si="38"/>
        <v>#N/A</v>
      </c>
    </row>
    <row r="151" spans="9:11" ht="13.5">
      <c r="I151" s="1" t="str">
        <f>DEC2HEX(ROW()-2,2)</f>
        <v>95</v>
      </c>
      <c r="J151" s="13" t="e">
        <f t="shared" si="37"/>
        <v>#N/A</v>
      </c>
      <c r="K151" s="26" t="e">
        <f t="shared" si="38"/>
        <v>#N/A</v>
      </c>
    </row>
    <row r="152" spans="9:11" ht="13.5">
      <c r="I152" s="1" t="str">
        <f>DEC2HEX(ROW()-2,2)</f>
        <v>96</v>
      </c>
      <c r="J152" s="13" t="e">
        <f t="shared" si="37"/>
        <v>#N/A</v>
      </c>
      <c r="K152" s="26" t="e">
        <f t="shared" si="38"/>
        <v>#N/A</v>
      </c>
    </row>
    <row r="153" spans="9:11" ht="13.5">
      <c r="I153" s="1" t="str">
        <f>DEC2HEX(ROW()-2,2)</f>
        <v>97</v>
      </c>
      <c r="J153" s="13" t="e">
        <f t="shared" si="37"/>
        <v>#N/A</v>
      </c>
      <c r="K153" s="26" t="e">
        <f t="shared" si="38"/>
        <v>#N/A</v>
      </c>
    </row>
    <row r="154" spans="9:11" ht="13.5">
      <c r="I154" s="1" t="str">
        <f>DEC2HEX(ROW()-2,2)</f>
        <v>98</v>
      </c>
      <c r="J154" s="13" t="e">
        <f t="shared" si="37"/>
        <v>#N/A</v>
      </c>
      <c r="K154" s="26" t="e">
        <f t="shared" si="38"/>
        <v>#N/A</v>
      </c>
    </row>
    <row r="155" spans="9:11" ht="13.5">
      <c r="I155" s="1" t="str">
        <f>DEC2HEX(ROW()-2,2)</f>
        <v>99</v>
      </c>
      <c r="J155" s="13" t="e">
        <f t="shared" si="37"/>
        <v>#N/A</v>
      </c>
      <c r="K155" s="26" t="e">
        <f t="shared" si="38"/>
        <v>#N/A</v>
      </c>
    </row>
    <row r="156" spans="9:11" ht="13.5">
      <c r="I156" s="1" t="str">
        <f>DEC2HEX(ROW()-2,2)</f>
        <v>9A</v>
      </c>
      <c r="J156" s="13" t="e">
        <f t="shared" si="37"/>
        <v>#N/A</v>
      </c>
      <c r="K156" s="26" t="e">
        <f t="shared" si="38"/>
        <v>#N/A</v>
      </c>
    </row>
    <row r="157" spans="9:11" ht="13.5">
      <c r="I157" s="1" t="str">
        <f>DEC2HEX(ROW()-2,2)</f>
        <v>9B</v>
      </c>
      <c r="J157" s="13" t="e">
        <f t="shared" si="37"/>
        <v>#N/A</v>
      </c>
      <c r="K157" s="26" t="e">
        <f t="shared" si="38"/>
        <v>#N/A</v>
      </c>
    </row>
    <row r="158" spans="9:11" ht="13.5">
      <c r="I158" s="1" t="str">
        <f>DEC2HEX(ROW()-2,2)</f>
        <v>9C</v>
      </c>
      <c r="J158" s="13" t="e">
        <f t="shared" si="37"/>
        <v>#N/A</v>
      </c>
      <c r="K158" s="26" t="e">
        <f t="shared" si="38"/>
        <v>#N/A</v>
      </c>
    </row>
    <row r="159" spans="9:11" ht="13.5">
      <c r="I159" s="1" t="str">
        <f>DEC2HEX(ROW()-2,2)</f>
        <v>9D</v>
      </c>
      <c r="J159" s="13" t="e">
        <f t="shared" si="37"/>
        <v>#N/A</v>
      </c>
      <c r="K159" s="26" t="e">
        <f t="shared" si="38"/>
        <v>#N/A</v>
      </c>
    </row>
    <row r="160" spans="9:21" ht="13.5">
      <c r="I160" s="1" t="str">
        <f>DEC2HEX(ROW()-2,2)</f>
        <v>9E</v>
      </c>
      <c r="J160" s="13" t="e">
        <f t="shared" si="37"/>
        <v>#N/A</v>
      </c>
      <c r="K160" s="26" t="e">
        <f t="shared" si="38"/>
        <v>#N/A</v>
      </c>
      <c r="T160" s="15"/>
      <c r="U160" s="47"/>
    </row>
    <row r="161" spans="9:21" ht="13.5">
      <c r="I161" s="1" t="str">
        <f>DEC2HEX(ROW()-2,2)</f>
        <v>9F</v>
      </c>
      <c r="J161" s="13" t="e">
        <f t="shared" si="37"/>
        <v>#N/A</v>
      </c>
      <c r="K161" s="26" t="e">
        <f t="shared" si="38"/>
        <v>#N/A</v>
      </c>
      <c r="T161" s="15"/>
      <c r="U161" s="47"/>
    </row>
    <row r="162" spans="9:21" ht="13.5">
      <c r="I162"/>
      <c r="J162"/>
      <c r="K162"/>
      <c r="T162" s="15"/>
      <c r="U162" s="47"/>
    </row>
    <row r="163" spans="9:21" ht="13.5">
      <c r="I163"/>
      <c r="J163"/>
      <c r="K163"/>
      <c r="T163" s="15"/>
      <c r="U163" s="47"/>
    </row>
    <row r="164" spans="9:21" ht="13.5">
      <c r="I164"/>
      <c r="J164"/>
      <c r="K164"/>
      <c r="T164" s="15"/>
      <c r="U164" s="47"/>
    </row>
    <row r="165" spans="9:21" ht="13.5">
      <c r="I165"/>
      <c r="J165"/>
      <c r="K165"/>
      <c r="T165" s="15"/>
      <c r="U165" s="47"/>
    </row>
    <row r="166" spans="9:11" ht="13.5">
      <c r="I166"/>
      <c r="J166"/>
      <c r="K166"/>
    </row>
    <row r="167" spans="9:11" ht="13.5">
      <c r="I167"/>
      <c r="J167"/>
      <c r="K167"/>
    </row>
    <row r="168" spans="9:11" ht="13.5">
      <c r="I168"/>
      <c r="J168"/>
      <c r="K168"/>
    </row>
    <row r="169" spans="9:11" ht="13.5">
      <c r="I169"/>
      <c r="J169"/>
      <c r="K169"/>
    </row>
    <row r="170" spans="9:11" ht="13.5">
      <c r="I170"/>
      <c r="J170"/>
      <c r="K170"/>
    </row>
    <row r="171" spans="9:11" ht="13.5">
      <c r="I171"/>
      <c r="J171"/>
      <c r="K171"/>
    </row>
    <row r="172" spans="9:11" ht="13.5">
      <c r="I172"/>
      <c r="J172"/>
      <c r="K172"/>
    </row>
    <row r="173" spans="9:11" ht="13.5">
      <c r="I173"/>
      <c r="J173"/>
      <c r="K173"/>
    </row>
    <row r="174" spans="9:11" ht="13.5">
      <c r="I174"/>
      <c r="J174"/>
      <c r="K174"/>
    </row>
    <row r="175" spans="9:11" ht="13.5">
      <c r="I175"/>
      <c r="J175"/>
      <c r="K175"/>
    </row>
    <row r="176" spans="9:11" ht="13.5">
      <c r="I176"/>
      <c r="J176"/>
      <c r="K176"/>
    </row>
    <row r="177" spans="9:11" ht="13.5">
      <c r="I177"/>
      <c r="J177"/>
      <c r="K177"/>
    </row>
    <row r="178" spans="9:11" ht="13.5">
      <c r="I178"/>
      <c r="J178"/>
      <c r="K178"/>
    </row>
    <row r="179" spans="9:11" ht="13.5">
      <c r="I179"/>
      <c r="J179"/>
      <c r="K179"/>
    </row>
    <row r="180" spans="9:11" ht="13.5">
      <c r="I180"/>
      <c r="J180"/>
      <c r="K180"/>
    </row>
    <row r="181" spans="9:11" ht="13.5">
      <c r="I181"/>
      <c r="J181"/>
      <c r="K181"/>
    </row>
    <row r="182" spans="9:11" ht="13.5">
      <c r="I182"/>
      <c r="J182"/>
      <c r="K182"/>
    </row>
    <row r="183" spans="9:11" ht="13.5">
      <c r="I183"/>
      <c r="J183"/>
      <c r="K183"/>
    </row>
    <row r="184" spans="9:11" ht="13.5">
      <c r="I184"/>
      <c r="J184"/>
      <c r="K184"/>
    </row>
    <row r="185" spans="9:11" ht="13.5">
      <c r="I185"/>
      <c r="J185"/>
      <c r="K185"/>
    </row>
    <row r="186" spans="9:11" ht="13.5">
      <c r="I186"/>
      <c r="J186"/>
      <c r="K186"/>
    </row>
    <row r="187" spans="9:11" ht="13.5">
      <c r="I187"/>
      <c r="J187"/>
      <c r="K187"/>
    </row>
  </sheetData>
  <mergeCells count="16">
    <mergeCell ref="AD54:AD71"/>
    <mergeCell ref="AR54:AR71"/>
    <mergeCell ref="T54:T71"/>
    <mergeCell ref="AJ54:AJ71"/>
    <mergeCell ref="AL54:AL71"/>
    <mergeCell ref="AP54:AP71"/>
    <mergeCell ref="AB54:AB71"/>
    <mergeCell ref="Z54:Z71"/>
    <mergeCell ref="X54:X71"/>
    <mergeCell ref="V54:V71"/>
    <mergeCell ref="AH54:AH71"/>
    <mergeCell ref="AF54:AF71"/>
    <mergeCell ref="BA54:BA71"/>
    <mergeCell ref="AT54:AT71"/>
    <mergeCell ref="AV54:AV71"/>
    <mergeCell ref="AY54:AY7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7"/>
  <sheetViews>
    <sheetView workbookViewId="0" topLeftCell="A1">
      <selection activeCell="A21" sqref="A21"/>
    </sheetView>
  </sheetViews>
  <sheetFormatPr defaultColWidth="9.00390625" defaultRowHeight="13.5"/>
  <cols>
    <col min="1" max="1" width="8.25390625" style="0" customWidth="1"/>
    <col min="2" max="2" width="7.00390625" style="0" customWidth="1"/>
    <col min="3" max="3" width="10.375" style="0" customWidth="1"/>
    <col min="4" max="4" width="14.00390625" style="0" customWidth="1"/>
    <col min="5" max="5" width="3.00390625" style="0" customWidth="1"/>
    <col min="6" max="6" width="10.50390625" style="72" customWidth="1"/>
    <col min="7" max="7" width="7.75390625" style="4" customWidth="1"/>
    <col min="8" max="8" width="1.25" style="4" customWidth="1"/>
    <col min="9" max="9" width="4.125" style="73" customWidth="1"/>
    <col min="10" max="10" width="6.25390625" style="0" customWidth="1"/>
    <col min="11" max="11" width="9.125" style="8" customWidth="1"/>
    <col min="12" max="12" width="10.75390625" style="0" customWidth="1"/>
    <col min="13" max="13" width="9.75390625" style="14" bestFit="1" customWidth="1"/>
    <col min="14" max="14" width="10.625" style="74" customWidth="1"/>
    <col min="15" max="15" width="5.25390625" style="14" bestFit="1" customWidth="1"/>
    <col min="16" max="16" width="7.375" style="8" customWidth="1"/>
    <col min="17" max="17" width="7.75390625" style="2" customWidth="1"/>
    <col min="18" max="18" width="5.50390625" style="0" customWidth="1"/>
    <col min="19" max="19" width="10.25390625" style="0" customWidth="1"/>
    <col min="20" max="20" width="5.50390625" style="0" customWidth="1"/>
    <col min="21" max="21" width="11.125" style="0" customWidth="1"/>
    <col min="22" max="22" width="3.625" style="14" customWidth="1"/>
    <col min="23" max="24" width="3.625" style="56" customWidth="1"/>
    <col min="25" max="25" width="3.625" style="14" customWidth="1"/>
  </cols>
  <sheetData>
    <row r="1" spans="1:21" ht="28.5" thickBot="1">
      <c r="A1" t="s">
        <v>406</v>
      </c>
      <c r="F1" s="51" t="s">
        <v>316</v>
      </c>
      <c r="G1" s="6" t="s">
        <v>314</v>
      </c>
      <c r="H1" s="6"/>
      <c r="I1" s="52"/>
      <c r="K1" s="11" t="s">
        <v>316</v>
      </c>
      <c r="L1" t="s">
        <v>264</v>
      </c>
      <c r="M1" s="53" t="s">
        <v>265</v>
      </c>
      <c r="N1" s="54" t="s">
        <v>407</v>
      </c>
      <c r="O1" s="55" t="s">
        <v>408</v>
      </c>
      <c r="P1" s="8" t="s">
        <v>425</v>
      </c>
      <c r="R1" s="29" t="s">
        <v>318</v>
      </c>
      <c r="S1" s="30"/>
      <c r="T1" s="31" t="s">
        <v>319</v>
      </c>
      <c r="U1" s="32"/>
    </row>
    <row r="2" spans="1:25" s="46" customFormat="1" ht="15" thickBot="1">
      <c r="A2" s="57" t="s">
        <v>437</v>
      </c>
      <c r="B2" s="58"/>
      <c r="C2" s="58"/>
      <c r="D2" s="58"/>
      <c r="F2" s="59" t="str">
        <f>MID($A$2,I2,2)</f>
        <v>29</v>
      </c>
      <c r="G2" s="1" t="str">
        <f>DEC2HEX(ROW()-2,2)</f>
        <v>00</v>
      </c>
      <c r="H2" s="1"/>
      <c r="I2" s="60" t="s">
        <v>72</v>
      </c>
      <c r="K2" s="9" t="s">
        <v>79</v>
      </c>
      <c r="L2" s="46" t="s">
        <v>166</v>
      </c>
      <c r="M2" s="61" t="str">
        <f aca="true" t="shared" si="0" ref="M2:M33">IF(O2&lt;&gt;0,VLOOKUP(K2,$F$2:$G$161,2,FALSE),"")</f>
        <v>03</v>
      </c>
      <c r="N2" s="62">
        <f>IF(O2&gt;1,"○","")</f>
      </c>
      <c r="O2" s="63">
        <f aca="true" t="shared" si="1" ref="O2:O33">COUNTIF($F$2:$F$161,K2)</f>
        <v>1</v>
      </c>
      <c r="P2" s="8"/>
      <c r="Q2" s="2"/>
      <c r="R2" s="28" t="str">
        <f aca="true" t="shared" si="2" ref="R2:R9">MID($A$12,W2,2)</f>
        <v>2F</v>
      </c>
      <c r="S2" s="33" t="str">
        <f aca="true" t="shared" si="3" ref="S2:S33">VLOOKUP(R2,$K$2:$L$200,2,FALSE)</f>
        <v>[{ @`</v>
      </c>
      <c r="T2" s="28" t="str">
        <f>MID($A$12,X2,2)</f>
        <v>52</v>
      </c>
      <c r="U2" s="34" t="str">
        <f aca="true" t="shared" si="4" ref="U2:U33">VLOOKUP(T2,$K$2:$L$200,2,FALSE)</f>
        <v>↑</v>
      </c>
      <c r="V2" s="14"/>
      <c r="W2" s="60" t="s">
        <v>72</v>
      </c>
      <c r="X2" s="60" t="s">
        <v>409</v>
      </c>
      <c r="Y2" s="14"/>
    </row>
    <row r="3" spans="1:24" ht="15" thickBot="1">
      <c r="A3" s="57" t="s">
        <v>438</v>
      </c>
      <c r="B3" s="64"/>
      <c r="C3" s="64"/>
      <c r="D3" s="64"/>
      <c r="F3" s="59" t="str">
        <f aca="true" t="shared" si="5" ref="F3:F17">MID($A$2,I3,2)</f>
        <v>1E</v>
      </c>
      <c r="G3" s="1" t="str">
        <f>DEC2HEX(ROW()-2,2)</f>
        <v>01</v>
      </c>
      <c r="H3" s="1"/>
      <c r="I3" s="60" t="s">
        <v>409</v>
      </c>
      <c r="K3" s="8" t="s">
        <v>80</v>
      </c>
      <c r="L3" t="s">
        <v>167</v>
      </c>
      <c r="M3" s="61" t="str">
        <f t="shared" si="0"/>
        <v>24</v>
      </c>
      <c r="N3" s="62">
        <f aca="true" t="shared" si="6" ref="N3:N66">IF(O3&gt;1,"○","")</f>
      </c>
      <c r="O3" s="63">
        <f t="shared" si="1"/>
        <v>1</v>
      </c>
      <c r="R3" s="28" t="str">
        <f t="shared" si="2"/>
        <v>34</v>
      </c>
      <c r="S3" s="33" t="str">
        <f t="shared" si="3"/>
        <v>‘ “ : *</v>
      </c>
      <c r="T3" s="28" t="str">
        <f aca="true" t="shared" si="7" ref="T3:T9">MID($A$12,X3,2)</f>
        <v>4F</v>
      </c>
      <c r="U3" s="34" t="str">
        <f t="shared" si="4"/>
        <v>→</v>
      </c>
      <c r="W3" s="60" t="s">
        <v>410</v>
      </c>
      <c r="X3" s="65">
        <v>16</v>
      </c>
    </row>
    <row r="4" spans="1:24" ht="15" thickBot="1">
      <c r="A4" s="57" t="s">
        <v>439</v>
      </c>
      <c r="B4" s="64"/>
      <c r="C4" s="64"/>
      <c r="D4" s="64"/>
      <c r="F4" s="59" t="str">
        <f t="shared" si="5"/>
        <v>14</v>
      </c>
      <c r="G4" s="1" t="str">
        <f>DEC2HEX(ROW()-2,2)</f>
        <v>02</v>
      </c>
      <c r="H4" s="1"/>
      <c r="I4" s="60" t="s">
        <v>410</v>
      </c>
      <c r="K4" s="8" t="s">
        <v>81</v>
      </c>
      <c r="L4" t="s">
        <v>168</v>
      </c>
      <c r="M4" s="61" t="str">
        <f t="shared" si="0"/>
        <v>14</v>
      </c>
      <c r="N4" s="62">
        <f t="shared" si="6"/>
      </c>
      <c r="O4" s="63">
        <f t="shared" si="1"/>
        <v>1</v>
      </c>
      <c r="R4" s="28" t="str">
        <f t="shared" si="2"/>
        <v>33</v>
      </c>
      <c r="S4" s="33" t="str">
        <f t="shared" si="3"/>
        <v> ; +</v>
      </c>
      <c r="T4" s="28" t="str">
        <f t="shared" si="7"/>
        <v>50</v>
      </c>
      <c r="U4" s="34" t="str">
        <f t="shared" si="4"/>
        <v>←</v>
      </c>
      <c r="W4" s="60" t="s">
        <v>411</v>
      </c>
      <c r="X4" s="65">
        <v>20</v>
      </c>
    </row>
    <row r="5" spans="1:24" ht="15" thickBot="1">
      <c r="A5" s="57" t="s">
        <v>440</v>
      </c>
      <c r="B5" s="64"/>
      <c r="C5" s="64"/>
      <c r="D5" s="64"/>
      <c r="F5" s="59" t="str">
        <f t="shared" si="5"/>
        <v>04</v>
      </c>
      <c r="G5" s="1" t="str">
        <f>DEC2HEX(ROW()-2,2)</f>
        <v>03</v>
      </c>
      <c r="H5" s="1"/>
      <c r="I5" s="60" t="s">
        <v>412</v>
      </c>
      <c r="K5" s="8" t="s">
        <v>83</v>
      </c>
      <c r="L5" t="s">
        <v>169</v>
      </c>
      <c r="M5" s="61" t="str">
        <f t="shared" si="0"/>
        <v>13</v>
      </c>
      <c r="N5" s="62">
        <f t="shared" si="6"/>
      </c>
      <c r="O5" s="63">
        <f t="shared" si="1"/>
        <v>1</v>
      </c>
      <c r="R5" s="28" t="str">
        <f t="shared" si="2"/>
        <v>38</v>
      </c>
      <c r="S5" s="33" t="str">
        <f t="shared" si="3"/>
        <v>/ ?  </v>
      </c>
      <c r="T5" s="28" t="str">
        <f t="shared" si="7"/>
        <v>51</v>
      </c>
      <c r="U5" s="34" t="str">
        <f t="shared" si="4"/>
        <v>↓</v>
      </c>
      <c r="W5" s="60" t="s">
        <v>413</v>
      </c>
      <c r="X5" s="65">
        <v>24</v>
      </c>
    </row>
    <row r="6" spans="1:24" ht="15" thickBot="1">
      <c r="A6" s="57" t="s">
        <v>441</v>
      </c>
      <c r="B6" s="64"/>
      <c r="C6" s="64"/>
      <c r="D6" s="64"/>
      <c r="F6" s="59" t="str">
        <f t="shared" si="5"/>
        <v>1D</v>
      </c>
      <c r="G6" s="1" t="str">
        <f>DEC2HEX(ROW()-2,2)</f>
        <v>04</v>
      </c>
      <c r="H6" s="1"/>
      <c r="I6" s="60" t="s">
        <v>411</v>
      </c>
      <c r="K6" s="8" t="s">
        <v>84</v>
      </c>
      <c r="L6" t="s">
        <v>170</v>
      </c>
      <c r="M6" s="61" t="str">
        <f t="shared" si="0"/>
        <v>12</v>
      </c>
      <c r="N6" s="62">
        <f t="shared" si="6"/>
      </c>
      <c r="O6" s="63">
        <f t="shared" si="1"/>
        <v>1</v>
      </c>
      <c r="R6" s="28" t="str">
        <f t="shared" si="2"/>
        <v>0F</v>
      </c>
      <c r="S6" s="33" t="str">
        <f t="shared" si="3"/>
        <v>L </v>
      </c>
      <c r="T6" s="28" t="str">
        <f t="shared" si="7"/>
        <v>49</v>
      </c>
      <c r="U6" s="34" t="str">
        <f t="shared" si="4"/>
        <v>Insert </v>
      </c>
      <c r="W6" s="60" t="s">
        <v>414</v>
      </c>
      <c r="X6" s="65">
        <v>28</v>
      </c>
    </row>
    <row r="7" spans="1:24" ht="15" thickBot="1">
      <c r="A7" s="57" t="s">
        <v>442</v>
      </c>
      <c r="B7" s="64"/>
      <c r="C7" s="64"/>
      <c r="D7" s="64"/>
      <c r="F7" s="59" t="str">
        <f t="shared" si="5"/>
        <v>2B</v>
      </c>
      <c r="G7" s="1" t="str">
        <f>DEC2HEX(ROW()-2,2)</f>
        <v>05</v>
      </c>
      <c r="H7" s="1"/>
      <c r="I7" s="60" t="s">
        <v>312</v>
      </c>
      <c r="K7" s="8" t="s">
        <v>85</v>
      </c>
      <c r="L7" t="s">
        <v>171</v>
      </c>
      <c r="M7" s="61" t="str">
        <f t="shared" si="0"/>
        <v>1B</v>
      </c>
      <c r="N7" s="62">
        <f t="shared" si="6"/>
      </c>
      <c r="O7" s="63">
        <f t="shared" si="1"/>
        <v>1</v>
      </c>
      <c r="R7" s="28" t="str">
        <f t="shared" si="2"/>
        <v>37</v>
      </c>
      <c r="S7" s="33" t="str">
        <f t="shared" si="3"/>
        <v>. &gt; </v>
      </c>
      <c r="T7" s="28" t="str">
        <f t="shared" si="7"/>
        <v>4E</v>
      </c>
      <c r="U7" s="34" t="str">
        <f t="shared" si="4"/>
        <v>PgDn </v>
      </c>
      <c r="W7" s="60" t="s">
        <v>415</v>
      </c>
      <c r="X7" s="65">
        <v>32</v>
      </c>
    </row>
    <row r="8" spans="1:24" ht="15" thickBot="1">
      <c r="A8" s="57" t="s">
        <v>443</v>
      </c>
      <c r="B8" s="64"/>
      <c r="C8" s="64"/>
      <c r="D8" s="64"/>
      <c r="F8" s="59" t="str">
        <f t="shared" si="5"/>
        <v>FF</v>
      </c>
      <c r="G8" s="1" t="str">
        <f>DEC2HEX(ROW()-2,2)</f>
        <v>06</v>
      </c>
      <c r="H8" s="1"/>
      <c r="I8" s="60" t="s">
        <v>413</v>
      </c>
      <c r="K8" s="8" t="s">
        <v>0</v>
      </c>
      <c r="L8" t="s">
        <v>172</v>
      </c>
      <c r="M8" s="61" t="str">
        <f t="shared" si="0"/>
        <v>23</v>
      </c>
      <c r="N8" s="62">
        <f t="shared" si="6"/>
      </c>
      <c r="O8" s="63">
        <f t="shared" si="1"/>
        <v>1</v>
      </c>
      <c r="R8" s="28" t="str">
        <f t="shared" si="2"/>
        <v>0E</v>
      </c>
      <c r="S8" s="33" t="str">
        <f t="shared" si="3"/>
        <v>K </v>
      </c>
      <c r="T8" s="28" t="str">
        <f t="shared" si="7"/>
        <v>4A</v>
      </c>
      <c r="U8" s="34" t="str">
        <f t="shared" si="4"/>
        <v>Home </v>
      </c>
      <c r="W8" s="60" t="s">
        <v>416</v>
      </c>
      <c r="X8" s="65">
        <v>36</v>
      </c>
    </row>
    <row r="9" spans="1:24" ht="15" thickBot="1">
      <c r="A9" s="57" t="s">
        <v>444</v>
      </c>
      <c r="B9" s="64"/>
      <c r="C9" s="64"/>
      <c r="D9" s="64"/>
      <c r="F9" s="59" t="str">
        <f t="shared" si="5"/>
        <v>FF</v>
      </c>
      <c r="G9" s="1" t="str">
        <f>DEC2HEX(ROW()-2,2)</f>
        <v>07</v>
      </c>
      <c r="H9" s="1"/>
      <c r="I9" s="60" t="s">
        <v>417</v>
      </c>
      <c r="K9" s="8" t="s">
        <v>1</v>
      </c>
      <c r="L9" t="s">
        <v>173</v>
      </c>
      <c r="M9" s="61" t="str">
        <f t="shared" si="0"/>
        <v>2B</v>
      </c>
      <c r="N9" s="62">
        <f t="shared" si="6"/>
      </c>
      <c r="O9" s="63">
        <f t="shared" si="1"/>
        <v>1</v>
      </c>
      <c r="R9" s="28" t="str">
        <f t="shared" si="2"/>
        <v>36</v>
      </c>
      <c r="S9" s="33" t="str">
        <f t="shared" si="3"/>
        <v>, &lt; </v>
      </c>
      <c r="T9" s="28" t="str">
        <f t="shared" si="7"/>
        <v>4D</v>
      </c>
      <c r="U9" s="34" t="str">
        <f t="shared" si="4"/>
        <v>End </v>
      </c>
      <c r="W9" s="60" t="s">
        <v>418</v>
      </c>
      <c r="X9" s="65">
        <v>40</v>
      </c>
    </row>
    <row r="10" spans="1:24" ht="15" thickBot="1">
      <c r="A10" s="57" t="s">
        <v>419</v>
      </c>
      <c r="B10" s="64"/>
      <c r="C10" s="64"/>
      <c r="D10" s="64"/>
      <c r="F10" s="59" t="str">
        <f t="shared" si="5"/>
        <v>3A</v>
      </c>
      <c r="G10" s="1" t="str">
        <f>DEC2HEX(ROW()-2,2)</f>
        <v>08</v>
      </c>
      <c r="H10" s="1"/>
      <c r="I10" s="60" t="s">
        <v>100</v>
      </c>
      <c r="K10" s="8" t="s">
        <v>2</v>
      </c>
      <c r="L10" t="s">
        <v>174</v>
      </c>
      <c r="M10" s="61" t="str">
        <f t="shared" si="0"/>
        <v>3A</v>
      </c>
      <c r="N10" s="62">
        <f t="shared" si="6"/>
      </c>
      <c r="O10" s="63">
        <f t="shared" si="1"/>
        <v>1</v>
      </c>
      <c r="R10" s="28" t="str">
        <f aca="true" t="shared" si="8" ref="R10:R17">MID($A$13,W10,2)</f>
        <v>0C</v>
      </c>
      <c r="S10" s="33" t="str">
        <f t="shared" si="3"/>
        <v>I </v>
      </c>
      <c r="T10" s="28" t="str">
        <f>MID($A$13,X10,2)</f>
        <v>46</v>
      </c>
      <c r="U10" s="34" t="str">
        <f t="shared" si="4"/>
        <v>PrintScreen </v>
      </c>
      <c r="W10" s="60" t="s">
        <v>72</v>
      </c>
      <c r="X10" s="60" t="s">
        <v>409</v>
      </c>
    </row>
    <row r="11" spans="1:24" ht="15" thickBot="1">
      <c r="A11" s="57" t="s">
        <v>420</v>
      </c>
      <c r="B11" s="64"/>
      <c r="C11" s="64"/>
      <c r="D11" s="64"/>
      <c r="F11" s="59" t="str">
        <f t="shared" si="5"/>
        <v>1F</v>
      </c>
      <c r="G11" s="1" t="str">
        <f>DEC2HEX(ROW()-2,2)</f>
        <v>09</v>
      </c>
      <c r="H11" s="1"/>
      <c r="I11" s="60" t="s">
        <v>102</v>
      </c>
      <c r="K11" s="8" t="s">
        <v>3</v>
      </c>
      <c r="L11" t="s">
        <v>175</v>
      </c>
      <c r="M11" s="61" t="str">
        <f t="shared" si="0"/>
        <v>33</v>
      </c>
      <c r="N11" s="62">
        <f t="shared" si="6"/>
      </c>
      <c r="O11" s="63">
        <f t="shared" si="1"/>
        <v>1</v>
      </c>
      <c r="R11" s="28" t="str">
        <f t="shared" si="8"/>
        <v>12</v>
      </c>
      <c r="S11" s="33" t="str">
        <f t="shared" si="3"/>
        <v>O </v>
      </c>
      <c r="T11" s="28" t="str">
        <f aca="true" t="shared" si="9" ref="T11:T17">MID($A$13,X11,2)</f>
        <v>47</v>
      </c>
      <c r="U11" s="34" t="str">
        <f t="shared" si="4"/>
        <v>ScrollLock </v>
      </c>
      <c r="W11" s="60" t="s">
        <v>410</v>
      </c>
      <c r="X11" s="65">
        <v>16</v>
      </c>
    </row>
    <row r="12" spans="1:24" ht="15" thickBot="1">
      <c r="A12" s="66" t="s">
        <v>421</v>
      </c>
      <c r="B12" s="67"/>
      <c r="C12" s="67"/>
      <c r="D12" s="67"/>
      <c r="F12" s="59" t="str">
        <f t="shared" si="5"/>
        <v>1A</v>
      </c>
      <c r="G12" s="1" t="str">
        <f>DEC2HEX(ROW()-2,2)</f>
        <v>0A</v>
      </c>
      <c r="H12" s="1"/>
      <c r="I12" s="60" t="s">
        <v>103</v>
      </c>
      <c r="K12" s="8" t="s">
        <v>4</v>
      </c>
      <c r="L12" t="s">
        <v>176</v>
      </c>
      <c r="M12" s="61" t="str">
        <f t="shared" si="0"/>
        <v>3B</v>
      </c>
      <c r="N12" s="62">
        <f t="shared" si="6"/>
      </c>
      <c r="O12" s="63">
        <f t="shared" si="1"/>
        <v>1</v>
      </c>
      <c r="R12" s="28" t="str">
        <f t="shared" si="8"/>
        <v>13</v>
      </c>
      <c r="S12" s="33" t="str">
        <f t="shared" si="3"/>
        <v>P </v>
      </c>
      <c r="T12" s="28" t="str">
        <f t="shared" si="9"/>
        <v>48</v>
      </c>
      <c r="U12" s="34" t="str">
        <f t="shared" si="4"/>
        <v>Pause </v>
      </c>
      <c r="W12" s="60" t="s">
        <v>411</v>
      </c>
      <c r="X12" s="65">
        <v>20</v>
      </c>
    </row>
    <row r="13" spans="1:24" ht="15" thickBot="1">
      <c r="A13" s="66" t="s">
        <v>422</v>
      </c>
      <c r="B13" s="67"/>
      <c r="C13" s="67"/>
      <c r="D13" s="67"/>
      <c r="F13" s="59" t="str">
        <f t="shared" si="5"/>
        <v>16</v>
      </c>
      <c r="G13" s="1" t="str">
        <f>DEC2HEX(ROW()-2,2)</f>
        <v>0B</v>
      </c>
      <c r="H13" s="1"/>
      <c r="I13" s="60" t="s">
        <v>105</v>
      </c>
      <c r="K13" s="8" t="s">
        <v>5</v>
      </c>
      <c r="L13" t="s">
        <v>177</v>
      </c>
      <c r="M13" s="61" t="str">
        <f t="shared" si="0"/>
        <v>43</v>
      </c>
      <c r="N13" s="62">
        <f t="shared" si="6"/>
      </c>
      <c r="O13" s="63">
        <f t="shared" si="1"/>
        <v>1</v>
      </c>
      <c r="R13" s="28" t="str">
        <f t="shared" si="8"/>
        <v>2A</v>
      </c>
      <c r="S13" s="33" t="str">
        <f t="shared" si="3"/>
        <v>BS</v>
      </c>
      <c r="T13" s="28" t="str">
        <f t="shared" si="9"/>
        <v>4C</v>
      </c>
      <c r="U13" s="34" t="str">
        <f t="shared" si="4"/>
        <v>Del</v>
      </c>
      <c r="W13" s="60" t="s">
        <v>413</v>
      </c>
      <c r="X13" s="65">
        <v>24</v>
      </c>
    </row>
    <row r="14" spans="1:24" ht="15" thickBot="1">
      <c r="A14" s="66" t="s">
        <v>423</v>
      </c>
      <c r="B14" s="67"/>
      <c r="C14" s="67"/>
      <c r="D14" s="67"/>
      <c r="F14" s="59" t="str">
        <f t="shared" si="5"/>
        <v>1B</v>
      </c>
      <c r="G14" s="1" t="str">
        <f>DEC2HEX(ROW()-2,2)</f>
        <v>0C</v>
      </c>
      <c r="H14" s="1"/>
      <c r="I14" s="60" t="s">
        <v>107</v>
      </c>
      <c r="K14" s="8" t="s">
        <v>71</v>
      </c>
      <c r="L14" t="s">
        <v>178</v>
      </c>
      <c r="M14" s="61" t="str">
        <f t="shared" si="0"/>
        <v>34</v>
      </c>
      <c r="N14" s="62">
        <f t="shared" si="6"/>
      </c>
      <c r="O14" s="63">
        <f t="shared" si="1"/>
        <v>1</v>
      </c>
      <c r="R14" s="28" t="str">
        <f t="shared" si="8"/>
        <v>2B</v>
      </c>
      <c r="S14" s="33" t="str">
        <f t="shared" si="3"/>
        <v>TAB</v>
      </c>
      <c r="T14" s="28" t="str">
        <f t="shared" si="9"/>
        <v>39</v>
      </c>
      <c r="U14" s="34" t="str">
        <f t="shared" si="4"/>
        <v>CapsLock </v>
      </c>
      <c r="W14" s="60" t="s">
        <v>414</v>
      </c>
      <c r="X14" s="65">
        <v>28</v>
      </c>
    </row>
    <row r="15" spans="1:24" ht="15" thickBot="1">
      <c r="A15" s="66" t="s">
        <v>424</v>
      </c>
      <c r="B15" s="67"/>
      <c r="C15" s="67"/>
      <c r="D15" s="67"/>
      <c r="F15" s="59" t="str">
        <f t="shared" si="5"/>
        <v>FF</v>
      </c>
      <c r="G15" s="1" t="str">
        <f>DEC2HEX(ROW()-2,2)</f>
        <v>0D</v>
      </c>
      <c r="H15" s="1"/>
      <c r="I15" s="60" t="s">
        <v>110</v>
      </c>
      <c r="K15" s="8" t="s">
        <v>87</v>
      </c>
      <c r="L15" t="s">
        <v>179</v>
      </c>
      <c r="M15" s="61" t="str">
        <f t="shared" si="0"/>
        <v>2C</v>
      </c>
      <c r="N15" s="62">
        <f t="shared" si="6"/>
      </c>
      <c r="O15" s="63">
        <f t="shared" si="1"/>
        <v>1</v>
      </c>
      <c r="R15" s="28" t="str">
        <f t="shared" si="8"/>
        <v>30</v>
      </c>
      <c r="S15" s="33" t="str">
        <f t="shared" si="3"/>
        <v>]} [{</v>
      </c>
      <c r="T15" s="28" t="str">
        <f t="shared" si="9"/>
        <v>49</v>
      </c>
      <c r="U15" s="34" t="str">
        <f t="shared" si="4"/>
        <v>Insert </v>
      </c>
      <c r="W15" s="60" t="s">
        <v>415</v>
      </c>
      <c r="X15" s="65">
        <v>32</v>
      </c>
    </row>
    <row r="16" spans="1:24" ht="15" thickBot="1">
      <c r="A16" s="68" t="s">
        <v>445</v>
      </c>
      <c r="B16" s="42"/>
      <c r="C16" s="42"/>
      <c r="D16" s="42"/>
      <c r="F16" s="59" t="str">
        <f t="shared" si="5"/>
        <v>FF</v>
      </c>
      <c r="G16" s="1" t="str">
        <f>DEC2HEX(ROW()-2,2)</f>
        <v>0E</v>
      </c>
      <c r="H16" s="1"/>
      <c r="I16" s="60" t="s">
        <v>113</v>
      </c>
      <c r="K16" s="8" t="s">
        <v>88</v>
      </c>
      <c r="L16" t="s">
        <v>180</v>
      </c>
      <c r="M16" s="61" t="str">
        <f t="shared" si="0"/>
        <v>42</v>
      </c>
      <c r="N16" s="62">
        <f t="shared" si="6"/>
      </c>
      <c r="O16" s="63">
        <f t="shared" si="1"/>
        <v>1</v>
      </c>
      <c r="R16" s="28" t="str">
        <f t="shared" si="8"/>
        <v>1E</v>
      </c>
      <c r="S16" s="33" t="str">
        <f t="shared" si="3"/>
        <v>1 </v>
      </c>
      <c r="T16" s="28" t="str">
        <f t="shared" si="9"/>
        <v>3A</v>
      </c>
      <c r="U16" s="34" t="str">
        <f t="shared" si="4"/>
        <v>F1 </v>
      </c>
      <c r="W16" s="60" t="s">
        <v>416</v>
      </c>
      <c r="X16" s="65">
        <v>36</v>
      </c>
    </row>
    <row r="17" spans="1:24" ht="15" thickBot="1">
      <c r="A17" s="68" t="s">
        <v>446</v>
      </c>
      <c r="B17" s="42"/>
      <c r="C17" s="69"/>
      <c r="F17" s="59" t="str">
        <f t="shared" si="5"/>
        <v>FF</v>
      </c>
      <c r="G17" s="1" t="str">
        <f>DEC2HEX(ROW()-2,2)</f>
        <v>0F</v>
      </c>
      <c r="H17" s="1"/>
      <c r="I17" s="60" t="s">
        <v>115</v>
      </c>
      <c r="K17" s="8" t="s">
        <v>89</v>
      </c>
      <c r="L17" t="s">
        <v>181</v>
      </c>
      <c r="M17" s="61" t="str">
        <f t="shared" si="0"/>
        <v>4A</v>
      </c>
      <c r="N17" s="62">
        <f t="shared" si="6"/>
      </c>
      <c r="O17" s="63">
        <f t="shared" si="1"/>
        <v>1</v>
      </c>
      <c r="R17" s="28" t="str">
        <f t="shared" si="8"/>
        <v>1F</v>
      </c>
      <c r="S17" s="33" t="str">
        <f t="shared" si="3"/>
        <v>2 </v>
      </c>
      <c r="T17" s="28" t="str">
        <f t="shared" si="9"/>
        <v>3B</v>
      </c>
      <c r="U17" s="34" t="str">
        <f t="shared" si="4"/>
        <v>F2 </v>
      </c>
      <c r="W17" s="60" t="s">
        <v>418</v>
      </c>
      <c r="X17" s="65">
        <v>40</v>
      </c>
    </row>
    <row r="18" spans="6:24" ht="14.25" thickBot="1">
      <c r="F18" s="59" t="str">
        <f>MID($A$3,I18,2)</f>
        <v>3B</v>
      </c>
      <c r="G18" s="1" t="str">
        <f>DEC2HEX(ROW()-2,2)</f>
        <v>10</v>
      </c>
      <c r="H18" s="1"/>
      <c r="I18" s="60" t="s">
        <v>72</v>
      </c>
      <c r="K18" s="8" t="s">
        <v>77</v>
      </c>
      <c r="L18" t="s">
        <v>182</v>
      </c>
      <c r="M18" s="61" t="str">
        <f t="shared" si="0"/>
        <v>02</v>
      </c>
      <c r="N18" s="62">
        <f t="shared" si="6"/>
      </c>
      <c r="O18" s="63">
        <f t="shared" si="1"/>
        <v>1</v>
      </c>
      <c r="R18" s="28" t="str">
        <f>MID($A$14,W18,2)</f>
        <v>20</v>
      </c>
      <c r="S18" s="33" t="str">
        <f t="shared" si="3"/>
        <v>3 </v>
      </c>
      <c r="T18" s="28" t="str">
        <f>MID($A$14,X18,2)</f>
        <v>3C</v>
      </c>
      <c r="U18" s="34" t="str">
        <f t="shared" si="4"/>
        <v>F3 </v>
      </c>
      <c r="W18" s="60" t="s">
        <v>72</v>
      </c>
      <c r="X18" s="60" t="s">
        <v>409</v>
      </c>
    </row>
    <row r="19" spans="6:24" ht="14.25" thickBot="1">
      <c r="F19" s="59" t="str">
        <f aca="true" t="shared" si="10" ref="F19:F33">MID($A$3,I19,2)</f>
        <v>20</v>
      </c>
      <c r="G19" s="1" t="str">
        <f>DEC2HEX(ROW()-2,2)</f>
        <v>11</v>
      </c>
      <c r="H19" s="1"/>
      <c r="I19" s="60" t="s">
        <v>409</v>
      </c>
      <c r="K19" s="8" t="s">
        <v>90</v>
      </c>
      <c r="L19" t="s">
        <v>183</v>
      </c>
      <c r="M19" s="61" t="str">
        <f t="shared" si="0"/>
        <v>1A</v>
      </c>
      <c r="N19" s="62">
        <f t="shared" si="6"/>
      </c>
      <c r="O19" s="63">
        <f t="shared" si="1"/>
        <v>1</v>
      </c>
      <c r="R19" s="28" t="str">
        <f aca="true" t="shared" si="11" ref="R19:R25">MID($A$14,W19,2)</f>
        <v>21</v>
      </c>
      <c r="S19" s="33" t="str">
        <f t="shared" si="3"/>
        <v>4 </v>
      </c>
      <c r="T19" s="28" t="str">
        <f aca="true" t="shared" si="12" ref="T19:T25">MID($A$14,X19,2)</f>
        <v>3D</v>
      </c>
      <c r="U19" s="34" t="str">
        <f t="shared" si="4"/>
        <v>F4 </v>
      </c>
      <c r="W19" s="60" t="s">
        <v>410</v>
      </c>
      <c r="X19" s="65">
        <v>16</v>
      </c>
    </row>
    <row r="20" spans="6:24" ht="14.25" thickBot="1">
      <c r="F20" s="59" t="str">
        <f t="shared" si="10"/>
        <v>08</v>
      </c>
      <c r="G20" s="1" t="str">
        <f>DEC2HEX(ROW()-2,2)</f>
        <v>12</v>
      </c>
      <c r="H20" s="1"/>
      <c r="I20" s="60" t="s">
        <v>410</v>
      </c>
      <c r="K20" s="8" t="s">
        <v>86</v>
      </c>
      <c r="L20" t="s">
        <v>184</v>
      </c>
      <c r="M20" s="61" t="str">
        <f t="shared" si="0"/>
        <v>0B</v>
      </c>
      <c r="N20" s="62">
        <f t="shared" si="6"/>
      </c>
      <c r="O20" s="63">
        <f t="shared" si="1"/>
        <v>1</v>
      </c>
      <c r="R20" s="28" t="str">
        <f t="shared" si="11"/>
        <v>22</v>
      </c>
      <c r="S20" s="33" t="str">
        <f t="shared" si="3"/>
        <v>5 </v>
      </c>
      <c r="T20" s="28" t="str">
        <f t="shared" si="12"/>
        <v>3E</v>
      </c>
      <c r="U20" s="34" t="str">
        <f t="shared" si="4"/>
        <v>F5 </v>
      </c>
      <c r="W20" s="60" t="s">
        <v>411</v>
      </c>
      <c r="X20" s="65">
        <v>20</v>
      </c>
    </row>
    <row r="21" spans="6:24" ht="14.25" thickBot="1">
      <c r="F21" s="59" t="str">
        <f t="shared" si="10"/>
        <v>07</v>
      </c>
      <c r="G21" s="1" t="str">
        <f>DEC2HEX(ROW()-2,2)</f>
        <v>13</v>
      </c>
      <c r="H21" s="1"/>
      <c r="I21" s="60" t="s">
        <v>412</v>
      </c>
      <c r="K21" s="8" t="s">
        <v>92</v>
      </c>
      <c r="L21" t="s">
        <v>185</v>
      </c>
      <c r="M21" s="61" t="str">
        <f t="shared" si="0"/>
        <v>22</v>
      </c>
      <c r="N21" s="62">
        <f t="shared" si="6"/>
      </c>
      <c r="O21" s="63">
        <f t="shared" si="1"/>
        <v>1</v>
      </c>
      <c r="R21" s="28" t="str">
        <f t="shared" si="11"/>
        <v>23</v>
      </c>
      <c r="S21" s="33" t="str">
        <f t="shared" si="3"/>
        <v>6 </v>
      </c>
      <c r="T21" s="28" t="str">
        <f t="shared" si="12"/>
        <v>3F</v>
      </c>
      <c r="U21" s="34" t="str">
        <f t="shared" si="4"/>
        <v>F6 </v>
      </c>
      <c r="W21" s="60" t="s">
        <v>413</v>
      </c>
      <c r="X21" s="65">
        <v>24</v>
      </c>
    </row>
    <row r="22" spans="6:24" ht="14.25" thickBot="1">
      <c r="F22" s="59" t="str">
        <f t="shared" si="10"/>
        <v>06</v>
      </c>
      <c r="G22" s="1" t="str">
        <f>DEC2HEX(ROW()-2,2)</f>
        <v>14</v>
      </c>
      <c r="H22" s="1"/>
      <c r="I22" s="60" t="s">
        <v>411</v>
      </c>
      <c r="K22" s="8" t="s">
        <v>93</v>
      </c>
      <c r="L22" t="s">
        <v>186</v>
      </c>
      <c r="M22" s="61" t="str">
        <f t="shared" si="0"/>
        <v>32</v>
      </c>
      <c r="N22" s="62">
        <f t="shared" si="6"/>
      </c>
      <c r="O22" s="63">
        <f t="shared" si="1"/>
        <v>1</v>
      </c>
      <c r="R22" s="28" t="str">
        <f t="shared" si="11"/>
        <v>24</v>
      </c>
      <c r="S22" s="33" t="str">
        <f t="shared" si="3"/>
        <v>7 </v>
      </c>
      <c r="T22" s="28" t="str">
        <f t="shared" si="12"/>
        <v>40</v>
      </c>
      <c r="U22" s="34" t="str">
        <f t="shared" si="4"/>
        <v>F7 </v>
      </c>
      <c r="W22" s="60" t="s">
        <v>414</v>
      </c>
      <c r="X22" s="65">
        <v>28</v>
      </c>
    </row>
    <row r="23" spans="6:24" ht="14.25" thickBot="1">
      <c r="F23" s="59" t="str">
        <f t="shared" si="10"/>
        <v>FF</v>
      </c>
      <c r="G23" s="1" t="str">
        <f>DEC2HEX(ROW()-2,2)</f>
        <v>15</v>
      </c>
      <c r="H23" s="1"/>
      <c r="I23" s="60" t="s">
        <v>312</v>
      </c>
      <c r="K23" s="8" t="s">
        <v>94</v>
      </c>
      <c r="L23" t="s">
        <v>187</v>
      </c>
      <c r="M23" s="61" t="str">
        <f t="shared" si="0"/>
        <v>1C</v>
      </c>
      <c r="N23" s="62">
        <f t="shared" si="6"/>
      </c>
      <c r="O23" s="63">
        <f t="shared" si="1"/>
        <v>1</v>
      </c>
      <c r="R23" s="28" t="str">
        <f t="shared" si="11"/>
        <v>25</v>
      </c>
      <c r="S23" s="33" t="str">
        <f t="shared" si="3"/>
        <v>8 </v>
      </c>
      <c r="T23" s="28" t="str">
        <f t="shared" si="12"/>
        <v>41</v>
      </c>
      <c r="U23" s="34" t="str">
        <f t="shared" si="4"/>
        <v>F8 </v>
      </c>
      <c r="W23" s="60" t="s">
        <v>415</v>
      </c>
      <c r="X23" s="65">
        <v>32</v>
      </c>
    </row>
    <row r="24" spans="6:24" ht="14.25" thickBot="1">
      <c r="F24" s="59" t="str">
        <f t="shared" si="10"/>
        <v>FF</v>
      </c>
      <c r="G24" s="1" t="str">
        <f>DEC2HEX(ROW()-2,2)</f>
        <v>16</v>
      </c>
      <c r="H24" s="1"/>
      <c r="I24" s="60" t="s">
        <v>413</v>
      </c>
      <c r="K24" s="8" t="s">
        <v>6</v>
      </c>
      <c r="L24" t="s">
        <v>188</v>
      </c>
      <c r="M24" s="61" t="str">
        <f t="shared" si="0"/>
        <v>0A</v>
      </c>
      <c r="N24" s="62">
        <f t="shared" si="6"/>
      </c>
      <c r="O24" s="63">
        <f t="shared" si="1"/>
        <v>1</v>
      </c>
      <c r="R24" s="28" t="str">
        <f t="shared" si="11"/>
        <v>26</v>
      </c>
      <c r="S24" s="33" t="str">
        <f t="shared" si="3"/>
        <v>9 </v>
      </c>
      <c r="T24" s="28" t="str">
        <f t="shared" si="12"/>
        <v>42</v>
      </c>
      <c r="U24" s="34" t="str">
        <f t="shared" si="4"/>
        <v>F9 </v>
      </c>
      <c r="W24" s="60" t="s">
        <v>416</v>
      </c>
      <c r="X24" s="65">
        <v>36</v>
      </c>
    </row>
    <row r="25" spans="6:24" ht="14.25" thickBot="1">
      <c r="F25" s="59" t="str">
        <f t="shared" si="10"/>
        <v>FF</v>
      </c>
      <c r="G25" s="1" t="str">
        <f>DEC2HEX(ROW()-2,2)</f>
        <v>17</v>
      </c>
      <c r="H25" s="1"/>
      <c r="I25" s="60" t="s">
        <v>417</v>
      </c>
      <c r="K25" s="8" t="s">
        <v>7</v>
      </c>
      <c r="L25" t="s">
        <v>189</v>
      </c>
      <c r="M25" s="61" t="str">
        <f t="shared" si="0"/>
        <v>0C</v>
      </c>
      <c r="N25" s="62">
        <f t="shared" si="6"/>
      </c>
      <c r="O25" s="63">
        <f t="shared" si="1"/>
        <v>1</v>
      </c>
      <c r="R25" s="28" t="str">
        <f t="shared" si="11"/>
        <v>27</v>
      </c>
      <c r="S25" s="33" t="str">
        <f t="shared" si="3"/>
        <v>0 </v>
      </c>
      <c r="T25" s="28" t="str">
        <f t="shared" si="12"/>
        <v>43</v>
      </c>
      <c r="U25" s="34" t="str">
        <f t="shared" si="4"/>
        <v>F10 </v>
      </c>
      <c r="W25" s="60" t="s">
        <v>418</v>
      </c>
      <c r="X25" s="65">
        <v>40</v>
      </c>
    </row>
    <row r="26" spans="6:24" ht="14.25" thickBot="1">
      <c r="F26" s="59" t="str">
        <f t="shared" si="10"/>
        <v>3C</v>
      </c>
      <c r="G26" s="1" t="str">
        <f>DEC2HEX(ROW()-2,2)</f>
        <v>18</v>
      </c>
      <c r="H26" s="1"/>
      <c r="I26" s="60" t="s">
        <v>100</v>
      </c>
      <c r="K26" s="8" t="s">
        <v>8</v>
      </c>
      <c r="L26" t="s">
        <v>190</v>
      </c>
      <c r="M26" s="61" t="str">
        <f t="shared" si="0"/>
        <v>2A</v>
      </c>
      <c r="N26" s="62">
        <f t="shared" si="6"/>
      </c>
      <c r="O26" s="63">
        <f t="shared" si="1"/>
        <v>1</v>
      </c>
      <c r="R26" s="28" t="str">
        <f>MID($A$15,W26,2)</f>
        <v>2D</v>
      </c>
      <c r="S26" s="33" t="str">
        <f t="shared" si="3"/>
        <v>-_  -=</v>
      </c>
      <c r="T26" s="28" t="str">
        <f>MID($A$15,X26,2)</f>
        <v>44</v>
      </c>
      <c r="U26" s="34" t="str">
        <f t="shared" si="4"/>
        <v>F11 </v>
      </c>
      <c r="W26" s="60" t="s">
        <v>72</v>
      </c>
      <c r="X26" s="60" t="s">
        <v>409</v>
      </c>
    </row>
    <row r="27" spans="6:24" ht="14.25" thickBot="1">
      <c r="F27" s="59" t="str">
        <f t="shared" si="10"/>
        <v>21</v>
      </c>
      <c r="G27" s="1" t="str">
        <f>DEC2HEX(ROW()-2,2)</f>
        <v>19</v>
      </c>
      <c r="H27" s="1"/>
      <c r="I27" s="60" t="s">
        <v>102</v>
      </c>
      <c r="K27" s="8" t="s">
        <v>9</v>
      </c>
      <c r="L27" t="s">
        <v>191</v>
      </c>
      <c r="M27" s="61" t="str">
        <f t="shared" si="0"/>
        <v>04</v>
      </c>
      <c r="N27" s="62">
        <f t="shared" si="6"/>
      </c>
      <c r="O27" s="63">
        <f t="shared" si="1"/>
        <v>1</v>
      </c>
      <c r="R27" s="28" t="str">
        <f aca="true" t="shared" si="13" ref="R27:R33">MID($A$15,W27,2)</f>
        <v>2E</v>
      </c>
      <c r="S27" s="33" t="str">
        <f t="shared" si="3"/>
        <v>=+ ^~</v>
      </c>
      <c r="T27" s="28" t="str">
        <f aca="true" t="shared" si="14" ref="T27:T33">MID($A$15,X27,2)</f>
        <v>45</v>
      </c>
      <c r="U27" s="34" t="str">
        <f t="shared" si="4"/>
        <v>F12 </v>
      </c>
      <c r="W27" s="60" t="s">
        <v>410</v>
      </c>
      <c r="X27" s="65">
        <v>16</v>
      </c>
    </row>
    <row r="28" spans="6:24" ht="14.25" thickBot="1">
      <c r="F28" s="59" t="str">
        <f t="shared" si="10"/>
        <v>15</v>
      </c>
      <c r="G28" s="1" t="str">
        <f>DEC2HEX(ROW()-2,2)</f>
        <v>1A</v>
      </c>
      <c r="H28" s="1"/>
      <c r="I28" s="60" t="s">
        <v>103</v>
      </c>
      <c r="K28" s="8" t="s">
        <v>10</v>
      </c>
      <c r="L28" t="s">
        <v>192</v>
      </c>
      <c r="M28" s="61" t="str">
        <f t="shared" si="0"/>
        <v>01</v>
      </c>
      <c r="N28" s="62">
        <f t="shared" si="6"/>
      </c>
      <c r="O28" s="63">
        <f t="shared" si="1"/>
        <v>1</v>
      </c>
      <c r="R28" s="28" t="str">
        <f t="shared" si="13"/>
        <v>FF</v>
      </c>
      <c r="S28" s="33" t="e">
        <f t="shared" si="3"/>
        <v>#N/A</v>
      </c>
      <c r="T28" s="28" t="str">
        <f t="shared" si="14"/>
        <v>FF</v>
      </c>
      <c r="U28" s="34" t="e">
        <f t="shared" si="4"/>
        <v>#N/A</v>
      </c>
      <c r="W28" s="60" t="s">
        <v>411</v>
      </c>
      <c r="X28" s="65">
        <v>20</v>
      </c>
    </row>
    <row r="29" spans="6:24" ht="14.25" thickBot="1">
      <c r="F29" s="59" t="str">
        <f t="shared" si="10"/>
        <v>09</v>
      </c>
      <c r="G29" s="1" t="str">
        <f>DEC2HEX(ROW()-2,2)</f>
        <v>1B</v>
      </c>
      <c r="H29" s="1"/>
      <c r="I29" s="60" t="s">
        <v>105</v>
      </c>
      <c r="K29" s="8" t="s">
        <v>11</v>
      </c>
      <c r="L29" t="s">
        <v>193</v>
      </c>
      <c r="M29" s="61" t="str">
        <f t="shared" si="0"/>
        <v>09</v>
      </c>
      <c r="N29" s="62">
        <f t="shared" si="6"/>
      </c>
      <c r="O29" s="63">
        <f t="shared" si="1"/>
        <v>1</v>
      </c>
      <c r="R29" s="28" t="str">
        <f t="shared" si="13"/>
        <v>FF</v>
      </c>
      <c r="S29" s="33" t="e">
        <f t="shared" si="3"/>
        <v>#N/A</v>
      </c>
      <c r="T29" s="28" t="str">
        <f t="shared" si="14"/>
        <v>FF</v>
      </c>
      <c r="U29" s="34" t="e">
        <f t="shared" si="4"/>
        <v>#N/A</v>
      </c>
      <c r="W29" s="60" t="s">
        <v>413</v>
      </c>
      <c r="X29" s="65">
        <v>24</v>
      </c>
    </row>
    <row r="30" spans="6:24" ht="14.25" thickBot="1">
      <c r="F30" s="59" t="str">
        <f t="shared" si="10"/>
        <v>19</v>
      </c>
      <c r="G30" s="1" t="str">
        <f>DEC2HEX(ROW()-2,2)</f>
        <v>1C</v>
      </c>
      <c r="H30" s="1"/>
      <c r="I30" s="60" t="s">
        <v>107</v>
      </c>
      <c r="K30" s="8" t="s">
        <v>91</v>
      </c>
      <c r="L30" t="s">
        <v>194</v>
      </c>
      <c r="M30" s="61" t="str">
        <f t="shared" si="0"/>
        <v>11</v>
      </c>
      <c r="N30" s="62">
        <f t="shared" si="6"/>
      </c>
      <c r="O30" s="63">
        <f t="shared" si="1"/>
        <v>1</v>
      </c>
      <c r="R30" s="28" t="str">
        <f t="shared" si="13"/>
        <v>FF</v>
      </c>
      <c r="S30" s="33" t="e">
        <f t="shared" si="3"/>
        <v>#N/A</v>
      </c>
      <c r="T30" s="28" t="str">
        <f t="shared" si="14"/>
        <v>FF</v>
      </c>
      <c r="U30" s="34" t="e">
        <f t="shared" si="4"/>
        <v>#N/A</v>
      </c>
      <c r="W30" s="60" t="s">
        <v>414</v>
      </c>
      <c r="X30" s="65">
        <v>28</v>
      </c>
    </row>
    <row r="31" spans="6:24" ht="14.25" thickBot="1">
      <c r="F31" s="59" t="str">
        <f t="shared" si="10"/>
        <v>FF</v>
      </c>
      <c r="G31" s="1" t="str">
        <f>DEC2HEX(ROW()-2,2)</f>
        <v>1D</v>
      </c>
      <c r="H31" s="1"/>
      <c r="I31" s="60" t="s">
        <v>110</v>
      </c>
      <c r="K31" s="8" t="s">
        <v>95</v>
      </c>
      <c r="L31" t="s">
        <v>195</v>
      </c>
      <c r="M31" s="61" t="str">
        <f t="shared" si="0"/>
        <v>19</v>
      </c>
      <c r="N31" s="62">
        <f t="shared" si="6"/>
      </c>
      <c r="O31" s="63">
        <f t="shared" si="1"/>
        <v>1</v>
      </c>
      <c r="R31" s="28" t="str">
        <f t="shared" si="13"/>
        <v>FF</v>
      </c>
      <c r="S31" s="33" t="e">
        <f t="shared" si="3"/>
        <v>#N/A</v>
      </c>
      <c r="T31" s="28" t="str">
        <f t="shared" si="14"/>
        <v>FF</v>
      </c>
      <c r="U31" s="34" t="e">
        <f t="shared" si="4"/>
        <v>#N/A</v>
      </c>
      <c r="W31" s="60" t="s">
        <v>415</v>
      </c>
      <c r="X31" s="65">
        <v>32</v>
      </c>
    </row>
    <row r="32" spans="6:24" ht="14.25" thickBot="1">
      <c r="F32" s="59" t="str">
        <f t="shared" si="10"/>
        <v>FF</v>
      </c>
      <c r="G32" s="1" t="str">
        <f>DEC2HEX(ROW()-2,2)</f>
        <v>1E</v>
      </c>
      <c r="H32" s="1"/>
      <c r="I32" s="60" t="s">
        <v>113</v>
      </c>
      <c r="K32" s="8" t="s">
        <v>96</v>
      </c>
      <c r="L32" t="s">
        <v>196</v>
      </c>
      <c r="M32" s="61" t="str">
        <f t="shared" si="0"/>
        <v>21</v>
      </c>
      <c r="N32" s="62">
        <f t="shared" si="6"/>
      </c>
      <c r="O32" s="63">
        <f t="shared" si="1"/>
        <v>1</v>
      </c>
      <c r="R32" s="28" t="str">
        <f t="shared" si="13"/>
        <v>FF</v>
      </c>
      <c r="S32" s="33" t="e">
        <f t="shared" si="3"/>
        <v>#N/A</v>
      </c>
      <c r="T32" s="28" t="str">
        <f t="shared" si="14"/>
        <v>FF</v>
      </c>
      <c r="U32" s="34" t="e">
        <f t="shared" si="4"/>
        <v>#N/A</v>
      </c>
      <c r="W32" s="60" t="s">
        <v>416</v>
      </c>
      <c r="X32" s="65">
        <v>36</v>
      </c>
    </row>
    <row r="33" spans="6:24" ht="14.25" thickBot="1">
      <c r="F33" s="59" t="str">
        <f t="shared" si="10"/>
        <v>FF</v>
      </c>
      <c r="G33" s="1" t="str">
        <f>DEC2HEX(ROW()-2,2)</f>
        <v>1F</v>
      </c>
      <c r="H33" s="1"/>
      <c r="I33" s="60" t="s">
        <v>115</v>
      </c>
      <c r="K33" s="8" t="s">
        <v>97</v>
      </c>
      <c r="L33" t="s">
        <v>197</v>
      </c>
      <c r="M33" s="61" t="str">
        <f t="shared" si="0"/>
        <v>29</v>
      </c>
      <c r="N33" s="62">
        <f t="shared" si="6"/>
      </c>
      <c r="O33" s="63">
        <f t="shared" si="1"/>
        <v>1</v>
      </c>
      <c r="R33" s="28" t="str">
        <f t="shared" si="13"/>
        <v>FF</v>
      </c>
      <c r="S33" s="35" t="e">
        <f t="shared" si="3"/>
        <v>#N/A</v>
      </c>
      <c r="T33" s="28" t="str">
        <f t="shared" si="14"/>
        <v>FF</v>
      </c>
      <c r="U33" s="36" t="e">
        <f t="shared" si="4"/>
        <v>#N/A</v>
      </c>
      <c r="W33" s="60" t="s">
        <v>418</v>
      </c>
      <c r="X33" s="65">
        <v>40</v>
      </c>
    </row>
    <row r="34" spans="6:15" ht="14.25" thickBot="1">
      <c r="F34" s="59" t="str">
        <f>MID($A$4,I34,2)</f>
        <v>3D</v>
      </c>
      <c r="G34" s="1" t="str">
        <f>DEC2HEX(ROW()-2,2)</f>
        <v>20</v>
      </c>
      <c r="H34" s="1"/>
      <c r="I34" s="60" t="s">
        <v>72</v>
      </c>
      <c r="K34" s="8" t="s">
        <v>98</v>
      </c>
      <c r="L34" t="s">
        <v>198</v>
      </c>
      <c r="M34" s="61" t="str">
        <f aca="true" t="shared" si="15" ref="M34:M65">IF(O34&lt;&gt;0,VLOOKUP(K34,$F$2:$G$161,2,FALSE),"")</f>
        <v>31</v>
      </c>
      <c r="N34" s="62">
        <f t="shared" si="6"/>
      </c>
      <c r="O34" s="63">
        <f aca="true" t="shared" si="16" ref="O34:O65">COUNTIF($F$2:$F$161,K34)</f>
        <v>1</v>
      </c>
    </row>
    <row r="35" spans="6:21" ht="14.25" thickBot="1">
      <c r="F35" s="59" t="str">
        <f aca="true" t="shared" si="17" ref="F35:F49">MID($A$4,I35,2)</f>
        <v>22</v>
      </c>
      <c r="G35" s="1" t="str">
        <f>DEC2HEX(ROW()-2,2)</f>
        <v>21</v>
      </c>
      <c r="H35" s="1"/>
      <c r="I35" s="60" t="s">
        <v>409</v>
      </c>
      <c r="K35" s="8" t="s">
        <v>99</v>
      </c>
      <c r="L35" t="s">
        <v>199</v>
      </c>
      <c r="M35" s="61" t="str">
        <f t="shared" si="15"/>
        <v>39</v>
      </c>
      <c r="N35" s="62">
        <f t="shared" si="6"/>
      </c>
      <c r="O35" s="63">
        <f t="shared" si="16"/>
        <v>1</v>
      </c>
      <c r="R35" s="37" t="s">
        <v>344</v>
      </c>
      <c r="S35" s="38"/>
      <c r="T35" s="38"/>
      <c r="U35" s="50" t="s">
        <v>339</v>
      </c>
    </row>
    <row r="36" spans="6:23" ht="14.25" thickBot="1">
      <c r="F36" s="59" t="str">
        <f t="shared" si="17"/>
        <v>17</v>
      </c>
      <c r="G36" s="1" t="str">
        <f>DEC2HEX(ROW()-2,2)</f>
        <v>22</v>
      </c>
      <c r="H36" s="1"/>
      <c r="I36" s="60" t="s">
        <v>410</v>
      </c>
      <c r="K36" s="8" t="s">
        <v>100</v>
      </c>
      <c r="L36" t="s">
        <v>200</v>
      </c>
      <c r="M36" s="61" t="str">
        <f t="shared" si="15"/>
        <v>41</v>
      </c>
      <c r="N36" s="62">
        <f t="shared" si="6"/>
      </c>
      <c r="O36" s="63">
        <f t="shared" si="16"/>
        <v>1</v>
      </c>
      <c r="R36" s="28" t="str">
        <f>MID($A$17,W36,2)</f>
        <v>FF</v>
      </c>
      <c r="S36" s="37" t="e">
        <f>VLOOKUP(R36,$K$2:$L$200,2,FALSE)</f>
        <v>#N/A</v>
      </c>
      <c r="T36" s="38"/>
      <c r="U36" s="39"/>
      <c r="W36" s="60" t="s">
        <v>411</v>
      </c>
    </row>
    <row r="37" spans="6:15" ht="14.25" thickBot="1">
      <c r="F37" s="59" t="str">
        <f t="shared" si="17"/>
        <v>0A</v>
      </c>
      <c r="G37" s="1" t="str">
        <f>DEC2HEX(ROW()-2,2)</f>
        <v>23</v>
      </c>
      <c r="H37" s="1"/>
      <c r="I37" s="60" t="s">
        <v>412</v>
      </c>
      <c r="K37" s="8" t="s">
        <v>101</v>
      </c>
      <c r="L37" t="s">
        <v>201</v>
      </c>
      <c r="M37" s="61" t="str">
        <f t="shared" si="15"/>
        <v>49</v>
      </c>
      <c r="N37" s="62">
        <f t="shared" si="6"/>
      </c>
      <c r="O37" s="63">
        <f t="shared" si="16"/>
        <v>1</v>
      </c>
    </row>
    <row r="38" spans="6:21" ht="14.25" thickBot="1">
      <c r="F38" s="59" t="str">
        <f t="shared" si="17"/>
        <v>05</v>
      </c>
      <c r="G38" s="1" t="str">
        <f>DEC2HEX(ROW()-2,2)</f>
        <v>24</v>
      </c>
      <c r="H38" s="1"/>
      <c r="I38" s="60" t="s">
        <v>411</v>
      </c>
      <c r="K38" s="8" t="s">
        <v>102</v>
      </c>
      <c r="L38" t="s">
        <v>266</v>
      </c>
      <c r="M38" s="61" t="str">
        <f t="shared" si="15"/>
        <v>63</v>
      </c>
      <c r="N38" s="62">
        <f t="shared" si="6"/>
      </c>
      <c r="O38" s="63">
        <f t="shared" si="16"/>
        <v>1</v>
      </c>
      <c r="R38" s="37" t="s">
        <v>345</v>
      </c>
      <c r="S38" s="38"/>
      <c r="T38" s="38"/>
      <c r="U38" s="50" t="s">
        <v>340</v>
      </c>
    </row>
    <row r="39" spans="6:23" ht="14.25" thickBot="1">
      <c r="F39" s="59" t="str">
        <f t="shared" si="17"/>
        <v>2C</v>
      </c>
      <c r="G39" s="1" t="str">
        <f>DEC2HEX(ROW()-2,2)</f>
        <v>25</v>
      </c>
      <c r="H39" s="1"/>
      <c r="I39" s="60" t="s">
        <v>312</v>
      </c>
      <c r="K39" s="8" t="s">
        <v>74</v>
      </c>
      <c r="L39" t="s">
        <v>267</v>
      </c>
      <c r="M39" s="61" t="str">
        <f t="shared" si="15"/>
        <v>00</v>
      </c>
      <c r="N39" s="62">
        <f t="shared" si="6"/>
      </c>
      <c r="O39" s="63">
        <f t="shared" si="16"/>
        <v>1</v>
      </c>
      <c r="R39" s="28" t="str">
        <f>MID($A$17,W39,2)</f>
        <v>A0</v>
      </c>
      <c r="S39" s="37" t="str">
        <f>IF(R39="A0","Option key",VLOOKUP(INDEX($F$2:$F$200,HEX2DEC(R39)+1,1),$K$2:$L$200,2,FALSE))</f>
        <v>Option key</v>
      </c>
      <c r="T39" s="38"/>
      <c r="U39" s="39"/>
      <c r="W39" s="60" t="s">
        <v>312</v>
      </c>
    </row>
    <row r="40" spans="6:15" ht="14.25" thickBot="1">
      <c r="F40" s="59" t="str">
        <f t="shared" si="17"/>
        <v>FF</v>
      </c>
      <c r="G40" s="1" t="str">
        <f>DEC2HEX(ROW()-2,2)</f>
        <v>26</v>
      </c>
      <c r="H40" s="1"/>
      <c r="I40" s="60" t="s">
        <v>413</v>
      </c>
      <c r="K40" s="8" t="s">
        <v>12</v>
      </c>
      <c r="L40" t="s">
        <v>268</v>
      </c>
      <c r="M40" s="61" t="str">
        <f t="shared" si="15"/>
        <v>62</v>
      </c>
      <c r="N40" s="62">
        <f t="shared" si="6"/>
      </c>
      <c r="O40" s="63">
        <f t="shared" si="16"/>
        <v>1</v>
      </c>
    </row>
    <row r="41" spans="6:21" ht="14.25" thickBot="1">
      <c r="F41" s="59" t="str">
        <f t="shared" si="17"/>
        <v>FF</v>
      </c>
      <c r="G41" s="1" t="str">
        <f>DEC2HEX(ROW()-2,2)</f>
        <v>27</v>
      </c>
      <c r="H41" s="1"/>
      <c r="I41" s="60" t="s">
        <v>417</v>
      </c>
      <c r="K41" s="8" t="s">
        <v>13</v>
      </c>
      <c r="L41" t="s">
        <v>270</v>
      </c>
      <c r="M41" s="61" t="str">
        <f t="shared" si="15"/>
        <v>05</v>
      </c>
      <c r="N41" s="62">
        <f t="shared" si="6"/>
      </c>
      <c r="O41" s="63">
        <f t="shared" si="16"/>
        <v>1</v>
      </c>
      <c r="R41" s="37" t="s">
        <v>325</v>
      </c>
      <c r="S41" s="38"/>
      <c r="T41" s="38"/>
      <c r="U41" s="50" t="s">
        <v>341</v>
      </c>
    </row>
    <row r="42" spans="6:23" ht="14.25" thickBot="1">
      <c r="F42" s="59" t="str">
        <f t="shared" si="17"/>
        <v>3E</v>
      </c>
      <c r="G42" s="1" t="str">
        <f>DEC2HEX(ROW()-2,2)</f>
        <v>28</v>
      </c>
      <c r="H42" s="1"/>
      <c r="I42" s="60" t="s">
        <v>100</v>
      </c>
      <c r="K42" s="8" t="s">
        <v>14</v>
      </c>
      <c r="L42" t="s">
        <v>269</v>
      </c>
      <c r="M42" s="61" t="str">
        <f t="shared" si="15"/>
        <v>25</v>
      </c>
      <c r="N42" s="62">
        <f t="shared" si="6"/>
      </c>
      <c r="O42" s="63">
        <f t="shared" si="16"/>
        <v>1</v>
      </c>
      <c r="R42" s="28" t="str">
        <f>ASC(VALUE(MID($A$17,W42,2)))</f>
        <v>0</v>
      </c>
      <c r="S42" s="37" t="str">
        <f>IF(R42="0","吸い込み",IF(R42="1","吐き出し"))</f>
        <v>吸い込み</v>
      </c>
      <c r="T42" s="38"/>
      <c r="U42" s="39"/>
      <c r="W42" s="60" t="s">
        <v>413</v>
      </c>
    </row>
    <row r="43" spans="6:23" ht="14.25" thickBot="1">
      <c r="F43" s="59" t="str">
        <f t="shared" si="17"/>
        <v>23</v>
      </c>
      <c r="G43" s="1" t="str">
        <f>DEC2HEX(ROW()-2,2)</f>
        <v>29</v>
      </c>
      <c r="H43" s="1"/>
      <c r="I43" s="60" t="s">
        <v>102</v>
      </c>
      <c r="K43" s="8" t="s">
        <v>15</v>
      </c>
      <c r="L43" s="5" t="s">
        <v>271</v>
      </c>
      <c r="M43" s="61" t="str">
        <f t="shared" si="15"/>
        <v>51</v>
      </c>
      <c r="N43" s="62">
        <f t="shared" si="6"/>
      </c>
      <c r="O43" s="63">
        <f t="shared" si="16"/>
        <v>1</v>
      </c>
      <c r="R43" s="28" t="str">
        <f>ASC(VALUE(MID($A$17,W43,2)))</f>
        <v>1</v>
      </c>
      <c r="S43" s="37" t="str">
        <f>IF(R43="0","通常",IF(R43="1","CapsLk/ScrLk交換"))</f>
        <v>CapsLk/ScrLk交換</v>
      </c>
      <c r="T43" s="38"/>
      <c r="U43" s="39"/>
      <c r="W43" s="60" t="s">
        <v>417</v>
      </c>
    </row>
    <row r="44" spans="6:15" ht="14.25" thickBot="1">
      <c r="F44" s="59" t="str">
        <f t="shared" si="17"/>
        <v>1C</v>
      </c>
      <c r="G44" s="1" t="str">
        <f>DEC2HEX(ROW()-2,2)</f>
        <v>2A</v>
      </c>
      <c r="H44" s="1"/>
      <c r="I44" s="60" t="s">
        <v>103</v>
      </c>
      <c r="K44" s="8" t="s">
        <v>16</v>
      </c>
      <c r="L44" s="5" t="s">
        <v>272</v>
      </c>
      <c r="M44" s="61" t="str">
        <f t="shared" si="15"/>
        <v>59</v>
      </c>
      <c r="N44" s="62">
        <f t="shared" si="6"/>
      </c>
      <c r="O44" s="63">
        <f t="shared" si="16"/>
        <v>1</v>
      </c>
    </row>
    <row r="45" spans="6:21" ht="14.25" thickBot="1">
      <c r="F45" s="59" t="str">
        <f t="shared" si="17"/>
        <v>0B</v>
      </c>
      <c r="G45" s="1" t="str">
        <f>DEC2HEX(ROW()-2,2)</f>
        <v>2B</v>
      </c>
      <c r="H45" s="1"/>
      <c r="I45" s="60" t="s">
        <v>105</v>
      </c>
      <c r="K45" s="8" t="s">
        <v>17</v>
      </c>
      <c r="L45" t="s">
        <v>273</v>
      </c>
      <c r="M45" s="61" t="str">
        <f t="shared" si="15"/>
        <v>52</v>
      </c>
      <c r="N45" s="62">
        <f t="shared" si="6"/>
      </c>
      <c r="O45" s="63">
        <f t="shared" si="16"/>
        <v>1</v>
      </c>
      <c r="R45" s="37" t="s">
        <v>329</v>
      </c>
      <c r="S45" s="38"/>
      <c r="T45" s="38"/>
      <c r="U45" s="50" t="s">
        <v>354</v>
      </c>
    </row>
    <row r="46" spans="6:23" ht="14.25" thickBot="1">
      <c r="F46" s="59" t="str">
        <f t="shared" si="17"/>
        <v>11</v>
      </c>
      <c r="G46" s="1" t="str">
        <f>DEC2HEX(ROW()-2,2)</f>
        <v>2C</v>
      </c>
      <c r="H46" s="1"/>
      <c r="I46" s="60" t="s">
        <v>107</v>
      </c>
      <c r="K46" s="8" t="s">
        <v>103</v>
      </c>
      <c r="L46" t="s">
        <v>355</v>
      </c>
      <c r="M46" s="61" t="str">
        <f t="shared" si="15"/>
        <v>5A</v>
      </c>
      <c r="N46" s="62">
        <f t="shared" si="6"/>
      </c>
      <c r="O46" s="63">
        <f t="shared" si="16"/>
        <v>1</v>
      </c>
      <c r="R46" s="28" t="str">
        <f>ASC(VALUE(MID($A$17,W46,2)))</f>
        <v>0</v>
      </c>
      <c r="S46" s="37" t="str">
        <f>IF(R46="0","無効",IF(R46="1","有効"))</f>
        <v>無効</v>
      </c>
      <c r="T46" s="38"/>
      <c r="U46" s="39"/>
      <c r="W46" s="60" t="s">
        <v>426</v>
      </c>
    </row>
    <row r="47" spans="6:15" ht="14.25" thickBot="1">
      <c r="F47" s="59" t="str">
        <f t="shared" si="17"/>
        <v>53</v>
      </c>
      <c r="G47" s="1" t="str">
        <f>DEC2HEX(ROW()-2,2)</f>
        <v>2D</v>
      </c>
      <c r="H47" s="1"/>
      <c r="I47" s="60" t="s">
        <v>110</v>
      </c>
      <c r="K47" s="8" t="s">
        <v>104</v>
      </c>
      <c r="L47" t="s">
        <v>427</v>
      </c>
      <c r="M47" s="61">
        <f t="shared" si="15"/>
      </c>
      <c r="N47" s="62">
        <f t="shared" si="6"/>
      </c>
      <c r="O47" s="63">
        <f t="shared" si="16"/>
        <v>0</v>
      </c>
    </row>
    <row r="48" spans="6:21" ht="14.25" thickBot="1">
      <c r="F48" s="59" t="str">
        <f t="shared" si="17"/>
        <v>56</v>
      </c>
      <c r="G48" s="1" t="str">
        <f>DEC2HEX(ROW()-2,2)</f>
        <v>2E</v>
      </c>
      <c r="H48" s="1"/>
      <c r="I48" s="60" t="s">
        <v>113</v>
      </c>
      <c r="K48" s="8" t="s">
        <v>105</v>
      </c>
      <c r="L48" t="s">
        <v>358</v>
      </c>
      <c r="M48" s="61" t="str">
        <f t="shared" si="15"/>
        <v>5B</v>
      </c>
      <c r="N48" s="62">
        <f t="shared" si="6"/>
      </c>
      <c r="O48" s="63">
        <f t="shared" si="16"/>
        <v>1</v>
      </c>
      <c r="R48" s="37" t="s">
        <v>328</v>
      </c>
      <c r="S48" s="38"/>
      <c r="T48" s="38"/>
      <c r="U48" s="50" t="s">
        <v>359</v>
      </c>
    </row>
    <row r="49" spans="6:23" ht="14.25" thickBot="1">
      <c r="F49" s="59" t="str">
        <f t="shared" si="17"/>
        <v>FF</v>
      </c>
      <c r="G49" s="1" t="str">
        <f>DEC2HEX(ROW()-2,2)</f>
        <v>2F</v>
      </c>
      <c r="H49" s="1"/>
      <c r="I49" s="60" t="s">
        <v>115</v>
      </c>
      <c r="K49" s="8" t="s">
        <v>106</v>
      </c>
      <c r="L49" t="s">
        <v>202</v>
      </c>
      <c r="M49" s="61" t="str">
        <f t="shared" si="15"/>
        <v>4B</v>
      </c>
      <c r="N49" s="62">
        <f t="shared" si="6"/>
      </c>
      <c r="O49" s="63">
        <f t="shared" si="16"/>
        <v>1</v>
      </c>
      <c r="R49" s="28" t="str">
        <f>ASC(VALUE(MID($A$17,W49,2)))</f>
        <v>0</v>
      </c>
      <c r="S49" s="37" t="str">
        <f>IF(R49="0","通常",IF(R49="1","キーマトリックス解析"))</f>
        <v>通常</v>
      </c>
      <c r="T49" s="38"/>
      <c r="U49" s="39"/>
      <c r="W49" s="60" t="s">
        <v>428</v>
      </c>
    </row>
    <row r="50" spans="6:15" ht="14.25" thickBot="1">
      <c r="F50" s="59" t="str">
        <f>MID($A$5,I50,2)</f>
        <v>3F</v>
      </c>
      <c r="G50" s="1" t="str">
        <f>DEC2HEX(ROW()-2,2)</f>
        <v>30</v>
      </c>
      <c r="H50" s="1"/>
      <c r="I50" s="60" t="s">
        <v>429</v>
      </c>
      <c r="K50" s="8" t="s">
        <v>107</v>
      </c>
      <c r="L50" t="s">
        <v>203</v>
      </c>
      <c r="M50" s="61" t="str">
        <f t="shared" si="15"/>
        <v>53</v>
      </c>
      <c r="N50" s="62">
        <f t="shared" si="6"/>
      </c>
      <c r="O50" s="63">
        <f t="shared" si="16"/>
        <v>1</v>
      </c>
    </row>
    <row r="51" spans="6:15" ht="14.25" thickBot="1">
      <c r="F51" s="59" t="str">
        <f aca="true" t="shared" si="18" ref="F51:F65">MID($A$5,I51,2)</f>
        <v>24</v>
      </c>
      <c r="G51" s="1" t="str">
        <f>DEC2HEX(ROW()-2,2)</f>
        <v>31</v>
      </c>
      <c r="H51" s="1"/>
      <c r="I51" s="60" t="s">
        <v>430</v>
      </c>
      <c r="K51" s="8" t="s">
        <v>108</v>
      </c>
      <c r="L51" t="s">
        <v>360</v>
      </c>
      <c r="M51" s="61" t="str">
        <f t="shared" si="15"/>
        <v>7E</v>
      </c>
      <c r="N51" s="62">
        <f t="shared" si="6"/>
      </c>
      <c r="O51" s="63">
        <f t="shared" si="16"/>
        <v>1</v>
      </c>
    </row>
    <row r="52" spans="6:19" ht="14.25" thickBot="1">
      <c r="F52" s="59" t="str">
        <f t="shared" si="18"/>
        <v>18</v>
      </c>
      <c r="G52" s="1" t="str">
        <f>DEC2HEX(ROW()-2,2)</f>
        <v>32</v>
      </c>
      <c r="H52" s="1"/>
      <c r="I52" s="60" t="s">
        <v>431</v>
      </c>
      <c r="K52" s="8" t="s">
        <v>110</v>
      </c>
      <c r="L52" t="s">
        <v>204</v>
      </c>
      <c r="M52" s="61" t="str">
        <f t="shared" si="15"/>
        <v>3C</v>
      </c>
      <c r="N52" s="62" t="str">
        <f t="shared" si="6"/>
        <v>○</v>
      </c>
      <c r="O52" s="63">
        <f t="shared" si="16"/>
        <v>2</v>
      </c>
      <c r="S52" s="8"/>
    </row>
    <row r="53" spans="6:25" ht="14.25" thickBot="1">
      <c r="F53" s="59" t="str">
        <f t="shared" si="18"/>
        <v>0D</v>
      </c>
      <c r="G53" s="1" t="str">
        <f>DEC2HEX(ROW()-2,2)</f>
        <v>33</v>
      </c>
      <c r="H53" s="1"/>
      <c r="I53" s="60" t="s">
        <v>432</v>
      </c>
      <c r="K53" s="8" t="s">
        <v>112</v>
      </c>
      <c r="L53" t="s">
        <v>205</v>
      </c>
      <c r="M53" s="61" t="str">
        <f t="shared" si="15"/>
        <v>44</v>
      </c>
      <c r="N53" s="62">
        <f t="shared" si="6"/>
      </c>
      <c r="O53" s="63">
        <f t="shared" si="16"/>
        <v>1</v>
      </c>
      <c r="R53" s="8"/>
      <c r="S53" s="8"/>
      <c r="T53" s="8"/>
      <c r="U53" s="8"/>
      <c r="V53" s="44"/>
      <c r="Y53" s="44"/>
    </row>
    <row r="54" spans="6:25" ht="14.25" thickBot="1">
      <c r="F54" s="59" t="str">
        <f t="shared" si="18"/>
        <v>10</v>
      </c>
      <c r="G54" s="1" t="str">
        <f>DEC2HEX(ROW()-2,2)</f>
        <v>34</v>
      </c>
      <c r="H54" s="1"/>
      <c r="I54" s="60" t="s">
        <v>433</v>
      </c>
      <c r="K54" s="8" t="s">
        <v>113</v>
      </c>
      <c r="L54" t="s">
        <v>206</v>
      </c>
      <c r="M54" s="61" t="str">
        <f t="shared" si="15"/>
        <v>4C</v>
      </c>
      <c r="N54" s="62">
        <f t="shared" si="6"/>
      </c>
      <c r="O54" s="63">
        <f t="shared" si="16"/>
        <v>1</v>
      </c>
      <c r="R54" s="70"/>
      <c r="S54" s="8"/>
      <c r="T54" s="8"/>
      <c r="U54" s="8"/>
      <c r="V54" s="44"/>
      <c r="Y54" s="44"/>
    </row>
    <row r="55" spans="6:25" ht="14.25" thickBot="1">
      <c r="F55" s="59" t="str">
        <f t="shared" si="18"/>
        <v>61</v>
      </c>
      <c r="G55" s="1" t="str">
        <f>DEC2HEX(ROW()-2,2)</f>
        <v>35</v>
      </c>
      <c r="H55" s="1"/>
      <c r="I55" s="60" t="s">
        <v>434</v>
      </c>
      <c r="K55" s="8" t="s">
        <v>114</v>
      </c>
      <c r="L55" t="s">
        <v>207</v>
      </c>
      <c r="M55" s="61" t="str">
        <f t="shared" si="15"/>
        <v>7A</v>
      </c>
      <c r="N55" s="62">
        <f t="shared" si="6"/>
      </c>
      <c r="O55" s="63">
        <f t="shared" si="16"/>
        <v>1</v>
      </c>
      <c r="R55" s="70"/>
      <c r="S55" s="8"/>
      <c r="T55" s="8"/>
      <c r="U55" s="8"/>
      <c r="V55" s="44"/>
      <c r="Y55" s="44"/>
    </row>
    <row r="56" spans="6:25" ht="14.25" thickBot="1">
      <c r="F56" s="59" t="str">
        <f t="shared" si="18"/>
        <v>57</v>
      </c>
      <c r="G56" s="1" t="str">
        <f>DEC2HEX(ROW()-2,2)</f>
        <v>36</v>
      </c>
      <c r="H56" s="1"/>
      <c r="I56" s="60" t="s">
        <v>435</v>
      </c>
      <c r="K56" s="8" t="s">
        <v>18</v>
      </c>
      <c r="L56" t="s">
        <v>208</v>
      </c>
      <c r="M56" s="61" t="str">
        <f t="shared" si="15"/>
        <v>08</v>
      </c>
      <c r="N56" s="62">
        <f t="shared" si="6"/>
      </c>
      <c r="O56" s="63">
        <f t="shared" si="16"/>
        <v>1</v>
      </c>
      <c r="R56" s="70"/>
      <c r="S56" s="8"/>
      <c r="T56" s="8"/>
      <c r="U56" s="8"/>
      <c r="V56" s="44"/>
      <c r="Y56" s="44"/>
    </row>
    <row r="57" spans="6:25" ht="14.25" thickBot="1">
      <c r="F57" s="59" t="str">
        <f t="shared" si="18"/>
        <v>FF</v>
      </c>
      <c r="G57" s="1" t="str">
        <f>DEC2HEX(ROW()-2,2)</f>
        <v>37</v>
      </c>
      <c r="H57" s="1"/>
      <c r="I57" s="60" t="s">
        <v>436</v>
      </c>
      <c r="K57" s="8" t="s">
        <v>19</v>
      </c>
      <c r="L57" t="s">
        <v>209</v>
      </c>
      <c r="M57" s="61" t="str">
        <f t="shared" si="15"/>
        <v>10</v>
      </c>
      <c r="N57" s="62">
        <f t="shared" si="6"/>
      </c>
      <c r="O57" s="63">
        <f t="shared" si="16"/>
        <v>1</v>
      </c>
      <c r="R57" s="70"/>
      <c r="S57" s="8"/>
      <c r="T57" s="8"/>
      <c r="U57" s="8"/>
      <c r="V57" s="44"/>
      <c r="Y57" s="44"/>
    </row>
    <row r="58" spans="6:25" ht="14.25" thickBot="1">
      <c r="F58" s="59" t="str">
        <f t="shared" si="18"/>
        <v>40</v>
      </c>
      <c r="G58" s="1" t="str">
        <f>DEC2HEX(ROW()-2,2)</f>
        <v>38</v>
      </c>
      <c r="H58" s="1"/>
      <c r="I58" s="60" t="s">
        <v>100</v>
      </c>
      <c r="K58" s="8" t="s">
        <v>20</v>
      </c>
      <c r="L58" t="s">
        <v>210</v>
      </c>
      <c r="M58" s="61" t="str">
        <f t="shared" si="15"/>
        <v>18</v>
      </c>
      <c r="N58" s="62">
        <f t="shared" si="6"/>
      </c>
      <c r="O58" s="63">
        <f t="shared" si="16"/>
        <v>1</v>
      </c>
      <c r="R58" s="70"/>
      <c r="S58" s="8"/>
      <c r="T58" s="8"/>
      <c r="U58" s="8"/>
      <c r="V58" s="44"/>
      <c r="Y58" s="44"/>
    </row>
    <row r="59" spans="6:25" ht="14.25" thickBot="1">
      <c r="F59" s="59" t="str">
        <f t="shared" si="18"/>
        <v>25</v>
      </c>
      <c r="G59" s="1" t="str">
        <f>DEC2HEX(ROW()-2,2)</f>
        <v>39</v>
      </c>
      <c r="H59" s="1"/>
      <c r="I59" s="60" t="s">
        <v>102</v>
      </c>
      <c r="K59" s="8" t="s">
        <v>21</v>
      </c>
      <c r="L59" t="s">
        <v>211</v>
      </c>
      <c r="M59" s="61" t="str">
        <f t="shared" si="15"/>
        <v>20</v>
      </c>
      <c r="N59" s="62">
        <f t="shared" si="6"/>
      </c>
      <c r="O59" s="63">
        <f t="shared" si="16"/>
        <v>1</v>
      </c>
      <c r="R59" s="70"/>
      <c r="S59" s="8"/>
      <c r="T59" s="8"/>
      <c r="U59" s="8"/>
      <c r="V59" s="44"/>
      <c r="Y59" s="44"/>
    </row>
    <row r="60" spans="6:25" ht="14.25" thickBot="1">
      <c r="F60" s="59" t="str">
        <f t="shared" si="18"/>
        <v>0C</v>
      </c>
      <c r="G60" s="1" t="str">
        <f>DEC2HEX(ROW()-2,2)</f>
        <v>3A</v>
      </c>
      <c r="H60" s="1"/>
      <c r="I60" s="60" t="s">
        <v>103</v>
      </c>
      <c r="K60" s="8" t="s">
        <v>22</v>
      </c>
      <c r="L60" t="s">
        <v>212</v>
      </c>
      <c r="M60" s="61" t="str">
        <f t="shared" si="15"/>
        <v>28</v>
      </c>
      <c r="N60" s="62">
        <f t="shared" si="6"/>
      </c>
      <c r="O60" s="63">
        <f t="shared" si="16"/>
        <v>1</v>
      </c>
      <c r="R60" s="70"/>
      <c r="S60" s="8"/>
      <c r="T60" s="8"/>
      <c r="U60" s="8"/>
      <c r="V60" s="44"/>
      <c r="Y60" s="44"/>
    </row>
    <row r="61" spans="6:25" ht="14.25" thickBot="1">
      <c r="F61" s="59" t="str">
        <f t="shared" si="18"/>
        <v>0E</v>
      </c>
      <c r="G61" s="1" t="str">
        <f>DEC2HEX(ROW()-2,2)</f>
        <v>3B</v>
      </c>
      <c r="H61" s="1"/>
      <c r="I61" s="60" t="s">
        <v>105</v>
      </c>
      <c r="K61" s="8" t="s">
        <v>23</v>
      </c>
      <c r="L61" t="s">
        <v>213</v>
      </c>
      <c r="M61" s="61" t="str">
        <f t="shared" si="15"/>
        <v>30</v>
      </c>
      <c r="N61" s="62">
        <f t="shared" si="6"/>
      </c>
      <c r="O61" s="63">
        <f t="shared" si="16"/>
        <v>1</v>
      </c>
      <c r="R61" s="70"/>
      <c r="S61" s="8"/>
      <c r="T61" s="8"/>
      <c r="U61" s="8"/>
      <c r="V61" s="44"/>
      <c r="Y61" s="44"/>
    </row>
    <row r="62" spans="6:25" ht="14.25" thickBot="1">
      <c r="F62" s="59" t="str">
        <f t="shared" si="18"/>
        <v>36</v>
      </c>
      <c r="G62" s="1" t="str">
        <f>DEC2HEX(ROW()-2,2)</f>
        <v>3C</v>
      </c>
      <c r="H62" s="1"/>
      <c r="I62" s="60" t="s">
        <v>107</v>
      </c>
      <c r="K62" s="8" t="s">
        <v>115</v>
      </c>
      <c r="L62" t="s">
        <v>214</v>
      </c>
      <c r="M62" s="61" t="str">
        <f t="shared" si="15"/>
        <v>38</v>
      </c>
      <c r="N62" s="62">
        <f t="shared" si="6"/>
      </c>
      <c r="O62" s="63">
        <f t="shared" si="16"/>
        <v>1</v>
      </c>
      <c r="R62" s="70"/>
      <c r="S62" s="8"/>
      <c r="T62" s="8"/>
      <c r="U62" s="8"/>
      <c r="V62" s="44"/>
      <c r="Y62" s="44"/>
    </row>
    <row r="63" spans="6:25" ht="14.25" thickBot="1">
      <c r="F63" s="59" t="str">
        <f t="shared" si="18"/>
        <v>60</v>
      </c>
      <c r="G63" s="1" t="str">
        <f>DEC2HEX(ROW()-2,2)</f>
        <v>3D</v>
      </c>
      <c r="H63" s="1"/>
      <c r="I63" s="60" t="s">
        <v>110</v>
      </c>
      <c r="K63" s="8" t="s">
        <v>116</v>
      </c>
      <c r="L63" t="s">
        <v>215</v>
      </c>
      <c r="M63" s="61" t="str">
        <f t="shared" si="15"/>
        <v>40</v>
      </c>
      <c r="N63" s="62">
        <f t="shared" si="6"/>
      </c>
      <c r="O63" s="63">
        <f t="shared" si="16"/>
        <v>1</v>
      </c>
      <c r="R63" s="70"/>
      <c r="S63" s="8"/>
      <c r="T63" s="8"/>
      <c r="U63" s="8"/>
      <c r="V63" s="44"/>
      <c r="Y63" s="44"/>
    </row>
    <row r="64" spans="6:25" ht="14.25" thickBot="1">
      <c r="F64" s="59" t="str">
        <f t="shared" si="18"/>
        <v>54</v>
      </c>
      <c r="G64" s="1" t="str">
        <f>DEC2HEX(ROW()-2,2)</f>
        <v>3E</v>
      </c>
      <c r="H64" s="1"/>
      <c r="I64" s="60" t="s">
        <v>113</v>
      </c>
      <c r="K64" s="8" t="s">
        <v>118</v>
      </c>
      <c r="L64" t="s">
        <v>216</v>
      </c>
      <c r="M64" s="61" t="str">
        <f t="shared" si="15"/>
        <v>48</v>
      </c>
      <c r="N64" s="62">
        <f t="shared" si="6"/>
      </c>
      <c r="O64" s="63">
        <f t="shared" si="16"/>
        <v>1</v>
      </c>
      <c r="R64" s="70"/>
      <c r="S64" s="8"/>
      <c r="T64" s="8"/>
      <c r="U64" s="8"/>
      <c r="V64" s="44"/>
      <c r="Y64" s="44"/>
    </row>
    <row r="65" spans="6:25" ht="14.25" thickBot="1">
      <c r="F65" s="59" t="str">
        <f t="shared" si="18"/>
        <v>FF</v>
      </c>
      <c r="G65" s="1" t="str">
        <f>DEC2HEX(ROW()-2,2)</f>
        <v>3F</v>
      </c>
      <c r="H65" s="1"/>
      <c r="I65" s="60" t="s">
        <v>115</v>
      </c>
      <c r="K65" s="8" t="s">
        <v>120</v>
      </c>
      <c r="L65" t="s">
        <v>217</v>
      </c>
      <c r="M65" s="61" t="str">
        <f t="shared" si="15"/>
        <v>50</v>
      </c>
      <c r="N65" s="62">
        <f t="shared" si="6"/>
      </c>
      <c r="O65" s="63">
        <f t="shared" si="16"/>
        <v>1</v>
      </c>
      <c r="R65" s="70"/>
      <c r="S65" s="8"/>
      <c r="T65" s="8"/>
      <c r="U65" s="8"/>
      <c r="V65" s="44"/>
      <c r="Y65" s="44"/>
    </row>
    <row r="66" spans="6:25" ht="14.25" thickBot="1">
      <c r="F66" s="59" t="str">
        <f aca="true" t="shared" si="19" ref="F66:F81">MID($A$6,I66,2)</f>
        <v>41</v>
      </c>
      <c r="G66" s="1" t="str">
        <f>DEC2HEX(ROW()-2,2)</f>
        <v>40</v>
      </c>
      <c r="H66" s="1"/>
      <c r="I66" s="60" t="s">
        <v>429</v>
      </c>
      <c r="K66" s="8" t="s">
        <v>121</v>
      </c>
      <c r="L66" t="s">
        <v>218</v>
      </c>
      <c r="M66" s="61">
        <f aca="true" t="shared" si="20" ref="M66:M97">IF(O66&lt;&gt;0,VLOOKUP(K66,$F$2:$G$161,2,FALSE),"")</f>
      </c>
      <c r="N66" s="62">
        <f t="shared" si="6"/>
      </c>
      <c r="O66" s="63">
        <f aca="true" t="shared" si="21" ref="O66:O97">COUNTIF($F$2:$F$161,K66)</f>
        <v>0</v>
      </c>
      <c r="R66" s="70"/>
      <c r="S66" s="8"/>
      <c r="T66" s="8"/>
      <c r="U66" s="8"/>
      <c r="V66" s="44"/>
      <c r="Y66" s="44"/>
    </row>
    <row r="67" spans="6:25" ht="14.25" thickBot="1">
      <c r="F67" s="59" t="str">
        <f t="shared" si="19"/>
        <v>26</v>
      </c>
      <c r="G67" s="1" t="str">
        <f>DEC2HEX(ROW()-2,2)</f>
        <v>41</v>
      </c>
      <c r="H67" s="1"/>
      <c r="I67" s="60" t="s">
        <v>430</v>
      </c>
      <c r="K67" s="8" t="s">
        <v>122</v>
      </c>
      <c r="L67" t="s">
        <v>219</v>
      </c>
      <c r="M67" s="61">
        <f t="shared" si="20"/>
      </c>
      <c r="N67" s="62">
        <f aca="true" t="shared" si="22" ref="N67:N130">IF(O67&gt;1,"○","")</f>
      </c>
      <c r="O67" s="63">
        <f t="shared" si="21"/>
        <v>0</v>
      </c>
      <c r="R67" s="70"/>
      <c r="S67" s="8"/>
      <c r="T67" s="8"/>
      <c r="U67" s="8"/>
      <c r="V67" s="44"/>
      <c r="Y67" s="44"/>
    </row>
    <row r="68" spans="6:25" ht="14.25" thickBot="1">
      <c r="F68" s="59" t="str">
        <f t="shared" si="19"/>
        <v>12</v>
      </c>
      <c r="G68" s="1" t="str">
        <f>DEC2HEX(ROW()-2,2)</f>
        <v>42</v>
      </c>
      <c r="H68" s="1"/>
      <c r="I68" s="60" t="s">
        <v>431</v>
      </c>
      <c r="K68" s="8" t="s">
        <v>123</v>
      </c>
      <c r="L68" t="s">
        <v>220</v>
      </c>
      <c r="M68" s="61">
        <f t="shared" si="20"/>
      </c>
      <c r="N68" s="62">
        <f t="shared" si="22"/>
      </c>
      <c r="O68" s="63">
        <f t="shared" si="21"/>
        <v>0</v>
      </c>
      <c r="R68" s="70"/>
      <c r="S68" s="8"/>
      <c r="T68" s="8"/>
      <c r="U68" s="8"/>
      <c r="V68" s="44"/>
      <c r="Y68" s="44"/>
    </row>
    <row r="69" spans="6:25" ht="14.25" thickBot="1">
      <c r="F69" s="59" t="str">
        <f t="shared" si="19"/>
        <v>0F</v>
      </c>
      <c r="G69" s="1" t="str">
        <f>DEC2HEX(ROW()-2,2)</f>
        <v>43</v>
      </c>
      <c r="H69" s="1"/>
      <c r="I69" s="60" t="s">
        <v>432</v>
      </c>
      <c r="K69" s="8" t="s">
        <v>124</v>
      </c>
      <c r="L69" t="s">
        <v>221</v>
      </c>
      <c r="M69" s="61">
        <f t="shared" si="20"/>
      </c>
      <c r="N69" s="62">
        <f t="shared" si="22"/>
      </c>
      <c r="O69" s="63">
        <f t="shared" si="21"/>
        <v>0</v>
      </c>
      <c r="R69" s="70"/>
      <c r="S69" s="8"/>
      <c r="T69" s="8"/>
      <c r="U69" s="8"/>
      <c r="V69" s="44"/>
      <c r="Y69" s="44"/>
    </row>
    <row r="70" spans="6:25" ht="14.25" thickBot="1">
      <c r="F70" s="59" t="str">
        <f t="shared" si="19"/>
        <v>37</v>
      </c>
      <c r="G70" s="1" t="str">
        <f>DEC2HEX(ROW()-2,2)</f>
        <v>44</v>
      </c>
      <c r="H70" s="1"/>
      <c r="I70" s="60" t="s">
        <v>433</v>
      </c>
      <c r="K70" s="8" t="s">
        <v>125</v>
      </c>
      <c r="L70" t="s">
        <v>222</v>
      </c>
      <c r="M70" s="61">
        <f t="shared" si="20"/>
      </c>
      <c r="N70" s="62">
        <f t="shared" si="22"/>
      </c>
      <c r="O70" s="63">
        <f t="shared" si="21"/>
        <v>0</v>
      </c>
      <c r="R70" s="8"/>
      <c r="S70" s="8"/>
      <c r="T70" s="8"/>
      <c r="U70" s="8"/>
      <c r="V70" s="44"/>
      <c r="Y70" s="44"/>
    </row>
    <row r="71" spans="6:25" ht="14.25" thickBot="1">
      <c r="F71" s="59" t="str">
        <f t="shared" si="19"/>
        <v>5F</v>
      </c>
      <c r="G71" s="1" t="str">
        <f>DEC2HEX(ROW()-2,2)</f>
        <v>45</v>
      </c>
      <c r="H71" s="1"/>
      <c r="I71" s="60" t="s">
        <v>434</v>
      </c>
      <c r="K71" s="8" t="s">
        <v>126</v>
      </c>
      <c r="L71" t="s">
        <v>223</v>
      </c>
      <c r="M71" s="61" t="str">
        <f t="shared" si="20"/>
        <v>69</v>
      </c>
      <c r="N71" s="62">
        <f t="shared" si="22"/>
      </c>
      <c r="O71" s="63">
        <f t="shared" si="21"/>
        <v>1</v>
      </c>
      <c r="R71" s="8"/>
      <c r="S71" s="8"/>
      <c r="T71" s="8"/>
      <c r="U71" s="8"/>
      <c r="V71" s="44"/>
      <c r="Y71" s="44"/>
    </row>
    <row r="72" spans="6:15" ht="14.25" thickBot="1">
      <c r="F72" s="59" t="str">
        <f t="shared" si="19"/>
        <v>55</v>
      </c>
      <c r="G72" s="1" t="str">
        <f>DEC2HEX(ROW()-2,2)</f>
        <v>46</v>
      </c>
      <c r="H72" s="1"/>
      <c r="I72" s="60" t="s">
        <v>435</v>
      </c>
      <c r="K72" s="8" t="s">
        <v>24</v>
      </c>
      <c r="L72" t="s">
        <v>224</v>
      </c>
      <c r="M72" s="61" t="str">
        <f t="shared" si="20"/>
        <v>6A</v>
      </c>
      <c r="N72" s="62">
        <f t="shared" si="22"/>
      </c>
      <c r="O72" s="63">
        <f t="shared" si="21"/>
        <v>1</v>
      </c>
    </row>
    <row r="73" spans="6:15" ht="14.25" thickBot="1">
      <c r="F73" s="59" t="str">
        <f t="shared" si="19"/>
        <v>FF</v>
      </c>
      <c r="G73" s="1" t="str">
        <f>DEC2HEX(ROW()-2,2)</f>
        <v>47</v>
      </c>
      <c r="H73" s="1"/>
      <c r="I73" s="60" t="s">
        <v>436</v>
      </c>
      <c r="K73" s="8" t="s">
        <v>25</v>
      </c>
      <c r="L73" t="s">
        <v>363</v>
      </c>
      <c r="M73" s="61" t="str">
        <f t="shared" si="20"/>
        <v>71</v>
      </c>
      <c r="N73" s="62">
        <f t="shared" si="22"/>
      </c>
      <c r="O73" s="63">
        <f t="shared" si="21"/>
        <v>1</v>
      </c>
    </row>
    <row r="74" spans="6:15" ht="14.25" thickBot="1">
      <c r="F74" s="59" t="str">
        <f t="shared" si="19"/>
        <v>42</v>
      </c>
      <c r="G74" s="1" t="str">
        <f>DEC2HEX(ROW()-2,2)</f>
        <v>48</v>
      </c>
      <c r="H74" s="1"/>
      <c r="I74" s="60" t="s">
        <v>100</v>
      </c>
      <c r="K74" s="8" t="s">
        <v>26</v>
      </c>
      <c r="L74" t="s">
        <v>364</v>
      </c>
      <c r="M74" s="61" t="str">
        <f t="shared" si="20"/>
        <v>6B</v>
      </c>
      <c r="N74" s="62">
        <f t="shared" si="22"/>
      </c>
      <c r="O74" s="63">
        <f t="shared" si="21"/>
        <v>1</v>
      </c>
    </row>
    <row r="75" spans="6:18" ht="15.75" thickBot="1">
      <c r="F75" s="59" t="str">
        <f t="shared" si="19"/>
        <v>27</v>
      </c>
      <c r="G75" s="1" t="str">
        <f>DEC2HEX(ROW()-2,2)</f>
        <v>49</v>
      </c>
      <c r="H75" s="1"/>
      <c r="I75" s="60" t="s">
        <v>102</v>
      </c>
      <c r="K75" s="8" t="s">
        <v>27</v>
      </c>
      <c r="L75" t="s">
        <v>225</v>
      </c>
      <c r="M75" s="61" t="str">
        <f t="shared" si="20"/>
        <v>72</v>
      </c>
      <c r="N75" s="62">
        <f t="shared" si="22"/>
      </c>
      <c r="O75" s="63">
        <f t="shared" si="21"/>
        <v>1</v>
      </c>
      <c r="R75" s="49"/>
    </row>
    <row r="76" spans="6:18" ht="15.75" thickBot="1">
      <c r="F76" s="59" t="str">
        <f t="shared" si="19"/>
        <v>13</v>
      </c>
      <c r="G76" s="1" t="str">
        <f>DEC2HEX(ROW()-2,2)</f>
        <v>4A</v>
      </c>
      <c r="H76" s="1"/>
      <c r="I76" s="60" t="s">
        <v>103</v>
      </c>
      <c r="K76" s="8" t="s">
        <v>28</v>
      </c>
      <c r="L76" t="s">
        <v>366</v>
      </c>
      <c r="M76" s="61" t="str">
        <f t="shared" si="20"/>
        <v>73</v>
      </c>
      <c r="N76" s="62">
        <f t="shared" si="22"/>
      </c>
      <c r="O76" s="63">
        <f t="shared" si="21"/>
        <v>1</v>
      </c>
      <c r="R76" s="49"/>
    </row>
    <row r="77" spans="6:18" ht="15.75" thickBot="1">
      <c r="F77" s="59" t="str">
        <f t="shared" si="19"/>
        <v>33</v>
      </c>
      <c r="G77" s="1" t="str">
        <f>DEC2HEX(ROW()-2,2)</f>
        <v>4B</v>
      </c>
      <c r="H77" s="1"/>
      <c r="I77" s="60" t="s">
        <v>105</v>
      </c>
      <c r="K77" s="8" t="s">
        <v>29</v>
      </c>
      <c r="L77" t="s">
        <v>367</v>
      </c>
      <c r="M77" s="61" t="str">
        <f t="shared" si="20"/>
        <v>75</v>
      </c>
      <c r="N77" s="62">
        <f t="shared" si="22"/>
      </c>
      <c r="O77" s="63">
        <f t="shared" si="21"/>
        <v>1</v>
      </c>
      <c r="R77" s="49"/>
    </row>
    <row r="78" spans="6:18" ht="15.75" thickBot="1">
      <c r="F78" s="59" t="str">
        <f t="shared" si="19"/>
        <v>38</v>
      </c>
      <c r="G78" s="1" t="str">
        <f>DEC2HEX(ROW()-2,2)</f>
        <v>4C</v>
      </c>
      <c r="H78" s="1"/>
      <c r="I78" s="60" t="s">
        <v>107</v>
      </c>
      <c r="K78" s="8" t="s">
        <v>129</v>
      </c>
      <c r="L78" t="s">
        <v>368</v>
      </c>
      <c r="M78" s="61" t="str">
        <f t="shared" si="20"/>
        <v>6D</v>
      </c>
      <c r="N78" s="62">
        <f t="shared" si="22"/>
      </c>
      <c r="O78" s="63">
        <f t="shared" si="21"/>
        <v>1</v>
      </c>
      <c r="R78" s="49"/>
    </row>
    <row r="79" spans="6:18" ht="15.75" thickBot="1">
      <c r="F79" s="59" t="str">
        <f t="shared" si="19"/>
        <v>5C</v>
      </c>
      <c r="G79" s="1" t="str">
        <f>DEC2HEX(ROW()-2,2)</f>
        <v>4D</v>
      </c>
      <c r="H79" s="1"/>
      <c r="I79" s="60" t="s">
        <v>110</v>
      </c>
      <c r="K79" s="8" t="s">
        <v>130</v>
      </c>
      <c r="L79" t="s">
        <v>369</v>
      </c>
      <c r="M79" s="61" t="str">
        <f t="shared" si="20"/>
        <v>74</v>
      </c>
      <c r="N79" s="62">
        <f t="shared" si="22"/>
      </c>
      <c r="O79" s="63">
        <f t="shared" si="21"/>
        <v>1</v>
      </c>
      <c r="R79" s="49"/>
    </row>
    <row r="80" spans="6:18" ht="15.75" thickBot="1">
      <c r="F80" s="59" t="str">
        <f t="shared" si="19"/>
        <v>59</v>
      </c>
      <c r="G80" s="1" t="str">
        <f>DEC2HEX(ROW()-2,2)</f>
        <v>4E</v>
      </c>
      <c r="H80" s="1"/>
      <c r="I80" s="60" t="s">
        <v>113</v>
      </c>
      <c r="K80" s="8" t="s">
        <v>131</v>
      </c>
      <c r="L80" t="s">
        <v>370</v>
      </c>
      <c r="M80" s="61" t="str">
        <f t="shared" si="20"/>
        <v>6C</v>
      </c>
      <c r="N80" s="62">
        <f t="shared" si="22"/>
      </c>
      <c r="O80" s="63">
        <f t="shared" si="21"/>
        <v>1</v>
      </c>
      <c r="R80" s="49"/>
    </row>
    <row r="81" spans="6:18" ht="15.75" thickBot="1">
      <c r="F81" s="59" t="str">
        <f t="shared" si="19"/>
        <v>FF</v>
      </c>
      <c r="G81" s="1" t="str">
        <f>DEC2HEX(ROW()-2,2)</f>
        <v>4F</v>
      </c>
      <c r="H81" s="1"/>
      <c r="I81" s="60" t="s">
        <v>115</v>
      </c>
      <c r="K81" s="8" t="s">
        <v>109</v>
      </c>
      <c r="L81" t="s">
        <v>371</v>
      </c>
      <c r="M81" s="61" t="str">
        <f t="shared" si="20"/>
        <v>2D</v>
      </c>
      <c r="N81" s="62">
        <f t="shared" si="22"/>
      </c>
      <c r="O81" s="63">
        <f t="shared" si="21"/>
        <v>1</v>
      </c>
      <c r="R81" s="49"/>
    </row>
    <row r="82" spans="6:18" ht="15.75" thickBot="1">
      <c r="F82" s="59" t="str">
        <f aca="true" t="shared" si="23" ref="F82:F97">MID($A$7,I82,2)</f>
        <v>43</v>
      </c>
      <c r="G82" s="1" t="str">
        <f>DEC2HEX(ROW()-2,2)</f>
        <v>50</v>
      </c>
      <c r="H82" s="1"/>
      <c r="I82" s="60" t="s">
        <v>429</v>
      </c>
      <c r="K82" s="8" t="s">
        <v>128</v>
      </c>
      <c r="L82" t="s">
        <v>372</v>
      </c>
      <c r="M82" s="61" t="str">
        <f t="shared" si="20"/>
        <v>3E</v>
      </c>
      <c r="N82" s="62">
        <f t="shared" si="22"/>
      </c>
      <c r="O82" s="63">
        <f t="shared" si="21"/>
        <v>1</v>
      </c>
      <c r="R82" s="49"/>
    </row>
    <row r="83" spans="6:18" ht="15.75" thickBot="1">
      <c r="F83" s="59" t="str">
        <f t="shared" si="23"/>
        <v>2D</v>
      </c>
      <c r="G83" s="1" t="str">
        <f>DEC2HEX(ROW()-2,2)</f>
        <v>51</v>
      </c>
      <c r="H83" s="1"/>
      <c r="I83" s="60" t="s">
        <v>430</v>
      </c>
      <c r="K83" s="8" t="s">
        <v>132</v>
      </c>
      <c r="L83" t="s">
        <v>373</v>
      </c>
      <c r="M83" s="61" t="str">
        <f t="shared" si="20"/>
        <v>46</v>
      </c>
      <c r="N83" s="62">
        <f t="shared" si="22"/>
      </c>
      <c r="O83" s="63">
        <f t="shared" si="21"/>
        <v>1</v>
      </c>
      <c r="R83" s="49"/>
    </row>
    <row r="84" spans="6:18" ht="15.75" thickBot="1">
      <c r="F84" s="59" t="str">
        <f t="shared" si="23"/>
        <v>2F</v>
      </c>
      <c r="G84" s="1" t="str">
        <f>DEC2HEX(ROW()-2,2)</f>
        <v>52</v>
      </c>
      <c r="H84" s="1"/>
      <c r="I84" s="60" t="s">
        <v>431</v>
      </c>
      <c r="K84" s="8" t="s">
        <v>111</v>
      </c>
      <c r="L84" t="s">
        <v>374</v>
      </c>
      <c r="M84" s="61" t="str">
        <f t="shared" si="20"/>
        <v>2E</v>
      </c>
      <c r="N84" s="62">
        <f t="shared" si="22"/>
      </c>
      <c r="O84" s="63">
        <f t="shared" si="21"/>
        <v>1</v>
      </c>
      <c r="R84" s="49"/>
    </row>
    <row r="85" spans="6:15" ht="14.25" thickBot="1">
      <c r="F85" s="59" t="str">
        <f t="shared" si="23"/>
        <v>34</v>
      </c>
      <c r="G85" s="1" t="str">
        <f>DEC2HEX(ROW()-2,2)</f>
        <v>53</v>
      </c>
      <c r="H85" s="1"/>
      <c r="I85" s="60" t="s">
        <v>432</v>
      </c>
      <c r="K85" s="8" t="s">
        <v>119</v>
      </c>
      <c r="L85" t="s">
        <v>375</v>
      </c>
      <c r="M85" s="61" t="str">
        <f t="shared" si="20"/>
        <v>36</v>
      </c>
      <c r="N85" s="62">
        <f t="shared" si="22"/>
      </c>
      <c r="O85" s="63">
        <f t="shared" si="21"/>
        <v>1</v>
      </c>
    </row>
    <row r="86" spans="6:15" ht="14.25" thickBot="1">
      <c r="F86" s="59" t="str">
        <f t="shared" si="23"/>
        <v>87</v>
      </c>
      <c r="G86" s="1" t="str">
        <f>DEC2HEX(ROW()-2,2)</f>
        <v>54</v>
      </c>
      <c r="H86" s="1"/>
      <c r="I86" s="60" t="s">
        <v>433</v>
      </c>
      <c r="K86" s="8" t="s">
        <v>133</v>
      </c>
      <c r="L86" t="s">
        <v>376</v>
      </c>
      <c r="M86" s="61" t="str">
        <f t="shared" si="20"/>
        <v>66</v>
      </c>
      <c r="N86" s="62">
        <f t="shared" si="22"/>
      </c>
      <c r="O86" s="63">
        <f t="shared" si="21"/>
        <v>1</v>
      </c>
    </row>
    <row r="87" spans="6:18" ht="15.75" thickBot="1">
      <c r="F87" s="59" t="str">
        <f t="shared" si="23"/>
        <v>5D</v>
      </c>
      <c r="G87" s="1" t="str">
        <f>DEC2HEX(ROW()-2,2)</f>
        <v>55</v>
      </c>
      <c r="H87" s="1"/>
      <c r="I87" s="60" t="s">
        <v>434</v>
      </c>
      <c r="K87" s="8" t="s">
        <v>134</v>
      </c>
      <c r="L87" t="s">
        <v>377</v>
      </c>
      <c r="M87" s="61" t="str">
        <f t="shared" si="20"/>
        <v>4E</v>
      </c>
      <c r="N87" s="62">
        <f t="shared" si="22"/>
      </c>
      <c r="O87" s="63">
        <f t="shared" si="21"/>
        <v>1</v>
      </c>
      <c r="R87" s="49"/>
    </row>
    <row r="88" spans="6:18" ht="15.75" thickBot="1">
      <c r="F88" s="59" t="str">
        <f t="shared" si="23"/>
        <v>5A</v>
      </c>
      <c r="G88" s="1" t="str">
        <f>DEC2HEX(ROW()-2,2)</f>
        <v>56</v>
      </c>
      <c r="H88" s="1"/>
      <c r="I88" s="60" t="s">
        <v>435</v>
      </c>
      <c r="K88" s="8" t="s">
        <v>30</v>
      </c>
      <c r="L88" t="s">
        <v>378</v>
      </c>
      <c r="M88" s="61" t="str">
        <f t="shared" si="20"/>
        <v>56</v>
      </c>
      <c r="N88" s="62">
        <f t="shared" si="22"/>
      </c>
      <c r="O88" s="63">
        <f t="shared" si="21"/>
        <v>1</v>
      </c>
      <c r="R88" s="49"/>
    </row>
    <row r="89" spans="6:18" ht="15.75" thickBot="1">
      <c r="F89" s="59" t="str">
        <f t="shared" si="23"/>
        <v>FF</v>
      </c>
      <c r="G89" s="1" t="str">
        <f>DEC2HEX(ROW()-2,2)</f>
        <v>57</v>
      </c>
      <c r="H89" s="1"/>
      <c r="I89" s="60" t="s">
        <v>436</v>
      </c>
      <c r="K89" s="8" t="s">
        <v>31</v>
      </c>
      <c r="L89" t="s">
        <v>379</v>
      </c>
      <c r="M89" s="61" t="str">
        <f t="shared" si="20"/>
        <v>5E</v>
      </c>
      <c r="N89" s="62">
        <f t="shared" si="22"/>
      </c>
      <c r="O89" s="63">
        <f t="shared" si="21"/>
        <v>1</v>
      </c>
      <c r="R89" s="49"/>
    </row>
    <row r="90" spans="6:18" ht="15.75" thickBot="1">
      <c r="F90" s="59" t="str">
        <f t="shared" si="23"/>
        <v>FF</v>
      </c>
      <c r="G90" s="1" t="str">
        <f>DEC2HEX(ROW()-2,2)</f>
        <v>58</v>
      </c>
      <c r="H90" s="1"/>
      <c r="I90" s="60" t="s">
        <v>100</v>
      </c>
      <c r="K90" s="8" t="s">
        <v>32</v>
      </c>
      <c r="L90" t="s">
        <v>380</v>
      </c>
      <c r="M90" s="61" t="str">
        <f t="shared" si="20"/>
        <v>4D</v>
      </c>
      <c r="N90" s="62">
        <f t="shared" si="22"/>
      </c>
      <c r="O90" s="63">
        <f t="shared" si="21"/>
        <v>1</v>
      </c>
      <c r="R90" s="49"/>
    </row>
    <row r="91" spans="6:15" ht="14.25" thickBot="1">
      <c r="F91" s="59" t="str">
        <f t="shared" si="23"/>
        <v>2E</v>
      </c>
      <c r="G91" s="1" t="str">
        <f>DEC2HEX(ROW()-2,2)</f>
        <v>59</v>
      </c>
      <c r="H91" s="1"/>
      <c r="I91" s="60" t="s">
        <v>102</v>
      </c>
      <c r="K91" s="8" t="s">
        <v>33</v>
      </c>
      <c r="L91" t="s">
        <v>381</v>
      </c>
      <c r="M91" s="61" t="str">
        <f t="shared" si="20"/>
        <v>55</v>
      </c>
      <c r="N91" s="62">
        <f t="shared" si="22"/>
      </c>
      <c r="O91" s="63">
        <f t="shared" si="21"/>
        <v>1</v>
      </c>
    </row>
    <row r="92" spans="6:15" ht="14.25" thickBot="1">
      <c r="F92" s="59" t="str">
        <f t="shared" si="23"/>
        <v>30</v>
      </c>
      <c r="G92" s="1" t="str">
        <f>DEC2HEX(ROW()-2,2)</f>
        <v>5A</v>
      </c>
      <c r="H92" s="1"/>
      <c r="I92" s="60" t="s">
        <v>103</v>
      </c>
      <c r="K92" s="8" t="s">
        <v>34</v>
      </c>
      <c r="L92" t="s">
        <v>382</v>
      </c>
      <c r="M92" s="61" t="str">
        <f t="shared" si="20"/>
        <v>5D</v>
      </c>
      <c r="N92" s="62">
        <f t="shared" si="22"/>
      </c>
      <c r="O92" s="63">
        <f t="shared" si="21"/>
        <v>1</v>
      </c>
    </row>
    <row r="93" spans="6:18" ht="15.75" thickBot="1">
      <c r="F93" s="59" t="str">
        <f t="shared" si="23"/>
        <v>32</v>
      </c>
      <c r="G93" s="1" t="str">
        <f>DEC2HEX(ROW()-2,2)</f>
        <v>5B</v>
      </c>
      <c r="H93" s="1"/>
      <c r="I93" s="60" t="s">
        <v>105</v>
      </c>
      <c r="K93" s="8" t="s">
        <v>35</v>
      </c>
      <c r="L93" t="s">
        <v>384</v>
      </c>
      <c r="M93" s="61" t="str">
        <f t="shared" si="20"/>
        <v>45</v>
      </c>
      <c r="N93" s="62">
        <f t="shared" si="22"/>
      </c>
      <c r="O93" s="63">
        <f t="shared" si="21"/>
        <v>1</v>
      </c>
      <c r="R93" s="49"/>
    </row>
    <row r="94" spans="6:18" ht="15.75" thickBot="1">
      <c r="F94" s="59" t="str">
        <f t="shared" si="23"/>
        <v>FF</v>
      </c>
      <c r="G94" s="1" t="str">
        <f>DEC2HEX(ROW()-2,2)</f>
        <v>5C</v>
      </c>
      <c r="H94" s="1"/>
      <c r="I94" s="60" t="s">
        <v>107</v>
      </c>
      <c r="K94" s="8" t="s">
        <v>127</v>
      </c>
      <c r="L94" t="s">
        <v>385</v>
      </c>
      <c r="M94" s="61" t="str">
        <f t="shared" si="20"/>
        <v>3D</v>
      </c>
      <c r="N94" s="62">
        <f t="shared" si="22"/>
      </c>
      <c r="O94" s="63">
        <f t="shared" si="21"/>
        <v>1</v>
      </c>
      <c r="R94" s="49"/>
    </row>
    <row r="95" spans="6:18" ht="15.75" thickBot="1">
      <c r="F95" s="59" t="str">
        <f t="shared" si="23"/>
        <v>5E</v>
      </c>
      <c r="G95" s="1" t="str">
        <f>DEC2HEX(ROW()-2,2)</f>
        <v>5D</v>
      </c>
      <c r="H95" s="1"/>
      <c r="I95" s="60" t="s">
        <v>110</v>
      </c>
      <c r="K95" s="8" t="s">
        <v>117</v>
      </c>
      <c r="L95" t="s">
        <v>386</v>
      </c>
      <c r="M95" s="61" t="str">
        <f t="shared" si="20"/>
        <v>35</v>
      </c>
      <c r="N95" s="62">
        <f t="shared" si="22"/>
      </c>
      <c r="O95" s="63">
        <f t="shared" si="21"/>
        <v>1</v>
      </c>
      <c r="R95" s="49"/>
    </row>
    <row r="96" spans="6:18" ht="15.75" thickBot="1">
      <c r="F96" s="59" t="str">
        <f t="shared" si="23"/>
        <v>5B</v>
      </c>
      <c r="G96" s="1" t="str">
        <f>DEC2HEX(ROW()-2,2)</f>
        <v>5E</v>
      </c>
      <c r="H96" s="1"/>
      <c r="I96" s="60" t="s">
        <v>113</v>
      </c>
      <c r="K96" s="8" t="s">
        <v>135</v>
      </c>
      <c r="L96" t="s">
        <v>387</v>
      </c>
      <c r="M96" s="61" t="str">
        <f t="shared" si="20"/>
        <v>6E</v>
      </c>
      <c r="N96" s="62">
        <f t="shared" si="22"/>
      </c>
      <c r="O96" s="63">
        <f t="shared" si="21"/>
        <v>1</v>
      </c>
      <c r="R96" s="49"/>
    </row>
    <row r="97" spans="6:18" ht="15.75" thickBot="1">
      <c r="F97" s="59" t="str">
        <f t="shared" si="23"/>
        <v>FF</v>
      </c>
      <c r="G97" s="1" t="str">
        <f>DEC2HEX(ROW()-2,2)</f>
        <v>5F</v>
      </c>
      <c r="H97" s="1"/>
      <c r="I97" s="60" t="s">
        <v>115</v>
      </c>
      <c r="K97" s="8" t="s">
        <v>136</v>
      </c>
      <c r="L97" t="s">
        <v>388</v>
      </c>
      <c r="M97" s="61" t="str">
        <f t="shared" si="20"/>
        <v>76</v>
      </c>
      <c r="N97" s="62">
        <f t="shared" si="22"/>
      </c>
      <c r="O97" s="63">
        <f t="shared" si="21"/>
        <v>1</v>
      </c>
      <c r="R97" s="49"/>
    </row>
    <row r="98" spans="6:18" ht="15.75" thickBot="1">
      <c r="F98" s="59" t="str">
        <f aca="true" t="shared" si="24" ref="F98:F113">MID($A$8,I98,2)</f>
        <v>FF</v>
      </c>
      <c r="G98" s="1" t="str">
        <f>DEC2HEX(ROW()-2,2)</f>
        <v>60</v>
      </c>
      <c r="H98" s="1"/>
      <c r="I98" s="60" t="s">
        <v>429</v>
      </c>
      <c r="K98" s="8" t="s">
        <v>137</v>
      </c>
      <c r="L98" t="s">
        <v>389</v>
      </c>
      <c r="M98" s="61">
        <f aca="true" t="shared" si="25" ref="M98:M129">IF(O98&lt;&gt;0,VLOOKUP(K98,$F$2:$G$161,2,FALSE),"")</f>
      </c>
      <c r="N98" s="62">
        <f t="shared" si="22"/>
      </c>
      <c r="O98" s="63">
        <f aca="true" t="shared" si="26" ref="O98:O129">COUNTIF($F$2:$F$161,K98)</f>
        <v>0</v>
      </c>
      <c r="R98" s="49"/>
    </row>
    <row r="99" spans="6:18" ht="15.75" thickBot="1">
      <c r="F99" s="59" t="str">
        <f t="shared" si="24"/>
        <v>89</v>
      </c>
      <c r="G99" s="1" t="str">
        <f>DEC2HEX(ROW()-2,2)</f>
        <v>61</v>
      </c>
      <c r="H99" s="1"/>
      <c r="I99" s="60" t="s">
        <v>430</v>
      </c>
      <c r="K99" s="8" t="s">
        <v>138</v>
      </c>
      <c r="L99" t="s">
        <v>226</v>
      </c>
      <c r="M99" s="61">
        <f t="shared" si="25"/>
      </c>
      <c r="N99" s="62">
        <f t="shared" si="22"/>
      </c>
      <c r="O99" s="63">
        <f t="shared" si="26"/>
        <v>0</v>
      </c>
      <c r="R99" s="49"/>
    </row>
    <row r="100" spans="6:18" ht="15.75" thickBot="1">
      <c r="F100" s="59" t="str">
        <f t="shared" si="24"/>
        <v>2A</v>
      </c>
      <c r="G100" s="1" t="str">
        <f>DEC2HEX(ROW()-2,2)</f>
        <v>62</v>
      </c>
      <c r="H100" s="1"/>
      <c r="I100" s="60" t="s">
        <v>431</v>
      </c>
      <c r="K100" s="8" t="s">
        <v>139</v>
      </c>
      <c r="L100" t="s">
        <v>227</v>
      </c>
      <c r="M100" s="61">
        <f t="shared" si="25"/>
      </c>
      <c r="N100" s="62">
        <f t="shared" si="22"/>
      </c>
      <c r="O100" s="63">
        <f t="shared" si="26"/>
        <v>0</v>
      </c>
      <c r="R100" s="49"/>
    </row>
    <row r="101" spans="6:18" ht="15.75" thickBot="1">
      <c r="F101" s="59" t="str">
        <f t="shared" si="24"/>
        <v>28</v>
      </c>
      <c r="G101" s="1" t="str">
        <f>DEC2HEX(ROW()-2,2)</f>
        <v>63</v>
      </c>
      <c r="H101" s="1"/>
      <c r="I101" s="60" t="s">
        <v>432</v>
      </c>
      <c r="K101" s="8" t="s">
        <v>140</v>
      </c>
      <c r="L101" t="s">
        <v>228</v>
      </c>
      <c r="M101" s="61">
        <f t="shared" si="25"/>
      </c>
      <c r="N101" s="62">
        <f t="shared" si="22"/>
      </c>
      <c r="O101" s="63">
        <f t="shared" si="26"/>
        <v>0</v>
      </c>
      <c r="R101" s="49"/>
    </row>
    <row r="102" spans="6:18" ht="15.75" thickBot="1">
      <c r="F102" s="59" t="str">
        <f t="shared" si="24"/>
        <v>FF</v>
      </c>
      <c r="G102" s="1" t="str">
        <f>DEC2HEX(ROW()-2,2)</f>
        <v>64</v>
      </c>
      <c r="H102" s="1"/>
      <c r="I102" s="60" t="s">
        <v>433</v>
      </c>
      <c r="K102" s="8" t="s">
        <v>141</v>
      </c>
      <c r="L102" t="s">
        <v>229</v>
      </c>
      <c r="M102" s="61">
        <f t="shared" si="25"/>
      </c>
      <c r="N102" s="62">
        <f t="shared" si="22"/>
      </c>
      <c r="O102" s="63">
        <f t="shared" si="26"/>
        <v>0</v>
      </c>
      <c r="R102" s="49"/>
    </row>
    <row r="103" spans="6:18" ht="15.75" thickBot="1">
      <c r="F103" s="59" t="str">
        <f t="shared" si="24"/>
        <v>36</v>
      </c>
      <c r="G103" s="1" t="str">
        <f>DEC2HEX(ROW()-2,2)</f>
        <v>65</v>
      </c>
      <c r="H103" s="1"/>
      <c r="I103" s="60" t="s">
        <v>434</v>
      </c>
      <c r="K103" s="8" t="s">
        <v>143</v>
      </c>
      <c r="L103" t="s">
        <v>230</v>
      </c>
      <c r="M103" s="61">
        <f t="shared" si="25"/>
      </c>
      <c r="N103" s="62">
        <f t="shared" si="22"/>
      </c>
      <c r="O103" s="63">
        <f t="shared" si="26"/>
        <v>0</v>
      </c>
      <c r="R103" s="49"/>
    </row>
    <row r="104" spans="6:15" ht="14.25" thickBot="1">
      <c r="F104" s="59" t="str">
        <f t="shared" si="24"/>
        <v>58</v>
      </c>
      <c r="G104" s="1" t="str">
        <f>DEC2HEX(ROW()-2,2)</f>
        <v>66</v>
      </c>
      <c r="H104" s="1"/>
      <c r="I104" s="60" t="s">
        <v>435</v>
      </c>
      <c r="K104" s="8" t="s">
        <v>36</v>
      </c>
      <c r="L104" t="s">
        <v>231</v>
      </c>
      <c r="M104" s="61">
        <f t="shared" si="25"/>
      </c>
      <c r="N104" s="62">
        <f t="shared" si="22"/>
      </c>
      <c r="O104" s="63">
        <f t="shared" si="26"/>
        <v>0</v>
      </c>
    </row>
    <row r="105" spans="6:18" ht="15.75" thickBot="1">
      <c r="F105" s="59" t="str">
        <f t="shared" si="24"/>
        <v>FF</v>
      </c>
      <c r="G105" s="1" t="str">
        <f>DEC2HEX(ROW()-2,2)</f>
        <v>67</v>
      </c>
      <c r="H105" s="1"/>
      <c r="I105" s="60" t="s">
        <v>436</v>
      </c>
      <c r="K105" s="8" t="s">
        <v>153</v>
      </c>
      <c r="L105" t="s">
        <v>232</v>
      </c>
      <c r="M105" s="61">
        <f t="shared" si="25"/>
      </c>
      <c r="N105" s="62">
        <f t="shared" si="22"/>
      </c>
      <c r="O105" s="63">
        <f t="shared" si="26"/>
        <v>0</v>
      </c>
      <c r="R105" s="49"/>
    </row>
    <row r="106" spans="6:18" ht="15.75" thickBot="1">
      <c r="F106" s="59" t="str">
        <f t="shared" si="24"/>
        <v>FF</v>
      </c>
      <c r="G106" s="1" t="str">
        <f>DEC2HEX(ROW()-2,2)</f>
        <v>68</v>
      </c>
      <c r="H106" s="1"/>
      <c r="I106" s="60" t="s">
        <v>100</v>
      </c>
      <c r="K106" s="8" t="s">
        <v>154</v>
      </c>
      <c r="L106" t="s">
        <v>233</v>
      </c>
      <c r="M106" s="61">
        <f t="shared" si="25"/>
      </c>
      <c r="N106" s="62">
        <f t="shared" si="22"/>
      </c>
      <c r="O106" s="63">
        <f t="shared" si="26"/>
        <v>0</v>
      </c>
      <c r="R106" s="49"/>
    </row>
    <row r="107" spans="6:18" ht="15.75" thickBot="1">
      <c r="F107" s="59" t="str">
        <f t="shared" si="24"/>
        <v>49</v>
      </c>
      <c r="G107" s="1" t="str">
        <f>DEC2HEX(ROW()-2,2)</f>
        <v>69</v>
      </c>
      <c r="H107" s="1"/>
      <c r="I107" s="60" t="s">
        <v>102</v>
      </c>
      <c r="K107" s="8" t="s">
        <v>142</v>
      </c>
      <c r="L107" t="s">
        <v>391</v>
      </c>
      <c r="M107" s="61" t="str">
        <f t="shared" si="25"/>
        <v>54</v>
      </c>
      <c r="N107" s="62">
        <f t="shared" si="22"/>
      </c>
      <c r="O107" s="63">
        <f t="shared" si="26"/>
        <v>1</v>
      </c>
      <c r="R107" s="49"/>
    </row>
    <row r="108" spans="6:18" ht="15.75" thickBot="1">
      <c r="F108" s="59" t="str">
        <f t="shared" si="24"/>
        <v>4A</v>
      </c>
      <c r="G108" s="1" t="str">
        <f>DEC2HEX(ROW()-2,2)</f>
        <v>6A</v>
      </c>
      <c r="H108" s="1"/>
      <c r="I108" s="60" t="s">
        <v>103</v>
      </c>
      <c r="K108" s="8" t="s">
        <v>155</v>
      </c>
      <c r="L108" t="s">
        <v>392</v>
      </c>
      <c r="M108" s="61">
        <f t="shared" si="25"/>
      </c>
      <c r="N108" s="62">
        <f t="shared" si="22"/>
      </c>
      <c r="O108" s="63">
        <f t="shared" si="26"/>
        <v>0</v>
      </c>
      <c r="R108" s="49"/>
    </row>
    <row r="109" spans="6:15" ht="14.25" thickBot="1">
      <c r="F109" s="59" t="str">
        <f t="shared" si="24"/>
        <v>4C</v>
      </c>
      <c r="G109" s="1" t="str">
        <f>DEC2HEX(ROW()-2,2)</f>
        <v>6B</v>
      </c>
      <c r="H109" s="1"/>
      <c r="I109" s="60" t="s">
        <v>105</v>
      </c>
      <c r="K109" s="8" t="s">
        <v>151</v>
      </c>
      <c r="L109" t="s">
        <v>393</v>
      </c>
      <c r="M109" s="61" t="str">
        <f t="shared" si="25"/>
        <v>61</v>
      </c>
      <c r="N109" s="62">
        <f t="shared" si="22"/>
      </c>
      <c r="O109" s="63">
        <f t="shared" si="26"/>
        <v>1</v>
      </c>
    </row>
    <row r="110" spans="6:15" ht="14.25" thickBot="1">
      <c r="F110" s="59" t="str">
        <f t="shared" si="24"/>
        <v>52</v>
      </c>
      <c r="G110" s="1" t="str">
        <f>DEC2HEX(ROW()-2,2)</f>
        <v>6C</v>
      </c>
      <c r="H110" s="1"/>
      <c r="I110" s="60" t="s">
        <v>107</v>
      </c>
      <c r="K110" s="8" t="s">
        <v>46</v>
      </c>
      <c r="L110" t="s">
        <v>394</v>
      </c>
      <c r="M110" s="61">
        <f t="shared" si="25"/>
      </c>
      <c r="N110" s="62">
        <f t="shared" si="22"/>
      </c>
      <c r="O110" s="63">
        <f t="shared" si="26"/>
        <v>0</v>
      </c>
    </row>
    <row r="111" spans="6:15" ht="14.25" thickBot="1">
      <c r="F111" s="59" t="str">
        <f t="shared" si="24"/>
        <v>50</v>
      </c>
      <c r="G111" s="1" t="str">
        <f>DEC2HEX(ROW()-2,2)</f>
        <v>6D</v>
      </c>
      <c r="H111" s="1"/>
      <c r="I111" s="60" t="s">
        <v>110</v>
      </c>
      <c r="K111" s="8" t="s">
        <v>47</v>
      </c>
      <c r="L111" t="s">
        <v>395</v>
      </c>
      <c r="M111" s="61">
        <f t="shared" si="25"/>
      </c>
      <c r="N111" s="62">
        <f t="shared" si="22"/>
      </c>
      <c r="O111" s="63">
        <f t="shared" si="26"/>
        <v>0</v>
      </c>
    </row>
    <row r="112" spans="6:15" ht="14.25" thickBot="1">
      <c r="F112" s="59" t="str">
        <f t="shared" si="24"/>
        <v>62</v>
      </c>
      <c r="G112" s="1" t="str">
        <f>DEC2HEX(ROW()-2,2)</f>
        <v>6E</v>
      </c>
      <c r="H112" s="1"/>
      <c r="I112" s="60" t="s">
        <v>113</v>
      </c>
      <c r="K112" s="8" t="s">
        <v>48</v>
      </c>
      <c r="L112" t="s">
        <v>234</v>
      </c>
      <c r="M112" s="61">
        <f t="shared" si="25"/>
      </c>
      <c r="N112" s="62">
        <f t="shared" si="22"/>
      </c>
      <c r="O112" s="63">
        <f t="shared" si="26"/>
        <v>0</v>
      </c>
    </row>
    <row r="113" spans="6:15" ht="14.25" thickBot="1">
      <c r="F113" s="59" t="str">
        <f t="shared" si="24"/>
        <v>FF</v>
      </c>
      <c r="G113" s="1" t="str">
        <f>DEC2HEX(ROW()-2,2)</f>
        <v>6F</v>
      </c>
      <c r="H113" s="1"/>
      <c r="I113" s="60" t="s">
        <v>115</v>
      </c>
      <c r="K113" s="8" t="s">
        <v>49</v>
      </c>
      <c r="L113" t="s">
        <v>235</v>
      </c>
      <c r="M113" s="61">
        <f t="shared" si="25"/>
      </c>
      <c r="N113" s="62">
        <f t="shared" si="22"/>
      </c>
      <c r="O113" s="63">
        <f t="shared" si="26"/>
        <v>0</v>
      </c>
    </row>
    <row r="114" spans="6:15" ht="14.25" thickBot="1">
      <c r="F114" s="59" t="str">
        <f aca="true" t="shared" si="27" ref="F114:F129">MID($A$9,I114,2)</f>
        <v>FF</v>
      </c>
      <c r="G114" s="1" t="str">
        <f>DEC2HEX(ROW()-2,2)</f>
        <v>70</v>
      </c>
      <c r="H114" s="1"/>
      <c r="I114" s="60" t="s">
        <v>429</v>
      </c>
      <c r="K114" s="8" t="s">
        <v>50</v>
      </c>
      <c r="L114" t="s">
        <v>236</v>
      </c>
      <c r="M114" s="61">
        <f t="shared" si="25"/>
      </c>
      <c r="N114" s="62">
        <f t="shared" si="22"/>
      </c>
      <c r="O114" s="63">
        <f t="shared" si="26"/>
        <v>0</v>
      </c>
    </row>
    <row r="115" spans="6:15" ht="14.25" thickBot="1">
      <c r="F115" s="59" t="str">
        <f t="shared" si="27"/>
        <v>4B</v>
      </c>
      <c r="G115" s="1" t="str">
        <f>DEC2HEX(ROW()-2,2)</f>
        <v>71</v>
      </c>
      <c r="H115" s="1"/>
      <c r="I115" s="60" t="s">
        <v>430</v>
      </c>
      <c r="K115" s="8" t="s">
        <v>51</v>
      </c>
      <c r="L115" t="s">
        <v>237</v>
      </c>
      <c r="M115" s="61">
        <f t="shared" si="25"/>
      </c>
      <c r="N115" s="62">
        <f t="shared" si="22"/>
      </c>
      <c r="O115" s="63">
        <f t="shared" si="26"/>
        <v>0</v>
      </c>
    </row>
    <row r="116" spans="6:15" ht="14.25" thickBot="1">
      <c r="F116" s="59" t="str">
        <f t="shared" si="27"/>
        <v>4D</v>
      </c>
      <c r="G116" s="1" t="str">
        <f>DEC2HEX(ROW()-2,2)</f>
        <v>72</v>
      </c>
      <c r="H116" s="1"/>
      <c r="I116" s="60" t="s">
        <v>431</v>
      </c>
      <c r="K116" s="8" t="s">
        <v>156</v>
      </c>
      <c r="L116" t="s">
        <v>238</v>
      </c>
      <c r="M116" s="61">
        <f t="shared" si="25"/>
      </c>
      <c r="N116" s="62">
        <f t="shared" si="22"/>
      </c>
      <c r="O116" s="63">
        <f t="shared" si="26"/>
        <v>0</v>
      </c>
    </row>
    <row r="117" spans="6:15" ht="14.25" thickBot="1">
      <c r="F117" s="59" t="str">
        <f t="shared" si="27"/>
        <v>4E</v>
      </c>
      <c r="G117" s="1" t="str">
        <f>DEC2HEX(ROW()-2,2)</f>
        <v>73</v>
      </c>
      <c r="H117" s="1"/>
      <c r="I117" s="60" t="s">
        <v>432</v>
      </c>
      <c r="K117" s="8" t="s">
        <v>157</v>
      </c>
      <c r="L117" t="s">
        <v>239</v>
      </c>
      <c r="M117" s="61">
        <f t="shared" si="25"/>
      </c>
      <c r="N117" s="62">
        <f t="shared" si="22"/>
      </c>
      <c r="O117" s="63">
        <f t="shared" si="26"/>
        <v>0</v>
      </c>
    </row>
    <row r="118" spans="6:15" ht="14.25" thickBot="1">
      <c r="F118" s="59" t="str">
        <f t="shared" si="27"/>
        <v>51</v>
      </c>
      <c r="G118" s="1" t="str">
        <f>DEC2HEX(ROW()-2,2)</f>
        <v>74</v>
      </c>
      <c r="H118" s="1"/>
      <c r="I118" s="60" t="s">
        <v>433</v>
      </c>
      <c r="K118" s="8" t="s">
        <v>158</v>
      </c>
      <c r="L118" t="s">
        <v>240</v>
      </c>
      <c r="M118" s="61">
        <f t="shared" si="25"/>
      </c>
      <c r="N118" s="62">
        <f t="shared" si="22"/>
      </c>
      <c r="O118" s="63">
        <f t="shared" si="26"/>
        <v>0</v>
      </c>
    </row>
    <row r="119" spans="6:18" ht="15.75" thickBot="1">
      <c r="F119" s="59" t="str">
        <f t="shared" si="27"/>
        <v>4F</v>
      </c>
      <c r="G119" s="1" t="str">
        <f>DEC2HEX(ROW()-2,2)</f>
        <v>75</v>
      </c>
      <c r="H119" s="1"/>
      <c r="I119" s="60" t="s">
        <v>434</v>
      </c>
      <c r="K119" s="8" t="s">
        <v>159</v>
      </c>
      <c r="L119" t="s">
        <v>241</v>
      </c>
      <c r="M119" s="61">
        <f t="shared" si="25"/>
      </c>
      <c r="N119" s="62">
        <f t="shared" si="22"/>
      </c>
      <c r="O119" s="63">
        <f t="shared" si="26"/>
        <v>0</v>
      </c>
      <c r="R119" s="49"/>
    </row>
    <row r="120" spans="6:15" ht="14.25" thickBot="1">
      <c r="F120" s="59" t="str">
        <f t="shared" si="27"/>
        <v>63</v>
      </c>
      <c r="G120" s="1" t="str">
        <f>DEC2HEX(ROW()-2,2)</f>
        <v>76</v>
      </c>
      <c r="H120" s="1"/>
      <c r="I120" s="60" t="s">
        <v>435</v>
      </c>
      <c r="K120" s="8" t="s">
        <v>160</v>
      </c>
      <c r="L120" t="s">
        <v>242</v>
      </c>
      <c r="M120" s="61">
        <f t="shared" si="25"/>
      </c>
      <c r="N120" s="62">
        <f t="shared" si="22"/>
      </c>
      <c r="O120" s="63">
        <f t="shared" si="26"/>
        <v>0</v>
      </c>
    </row>
    <row r="121" spans="6:15" ht="14.25" thickBot="1">
      <c r="F121" s="59" t="str">
        <f t="shared" si="27"/>
        <v>FF</v>
      </c>
      <c r="G121" s="1" t="str">
        <f>DEC2HEX(ROW()-2,2)</f>
        <v>77</v>
      </c>
      <c r="H121" s="1"/>
      <c r="I121" s="60" t="s">
        <v>436</v>
      </c>
      <c r="K121" s="8" t="s">
        <v>161</v>
      </c>
      <c r="L121" t="s">
        <v>243</v>
      </c>
      <c r="M121" s="61">
        <f t="shared" si="25"/>
      </c>
      <c r="N121" s="62">
        <f t="shared" si="22"/>
      </c>
      <c r="O121" s="63">
        <f t="shared" si="26"/>
        <v>0</v>
      </c>
    </row>
    <row r="122" spans="6:25" ht="14.25" thickBot="1">
      <c r="F122" s="59" t="str">
        <f t="shared" si="27"/>
        <v>FF</v>
      </c>
      <c r="G122" s="1" t="str">
        <f>DEC2HEX(ROW()-2,2)</f>
        <v>78</v>
      </c>
      <c r="H122" s="1"/>
      <c r="I122" s="60" t="s">
        <v>100</v>
      </c>
      <c r="K122" s="8" t="s">
        <v>162</v>
      </c>
      <c r="L122" t="s">
        <v>244</v>
      </c>
      <c r="M122" s="61">
        <f t="shared" si="25"/>
      </c>
      <c r="N122" s="62">
        <f t="shared" si="22"/>
      </c>
      <c r="O122" s="63">
        <f t="shared" si="26"/>
        <v>0</v>
      </c>
      <c r="V122" s="16"/>
      <c r="W122" s="71"/>
      <c r="X122" s="71"/>
      <c r="Y122" s="16"/>
    </row>
    <row r="123" spans="6:25" ht="14.25" thickBot="1">
      <c r="F123" s="59" t="str">
        <f t="shared" si="27"/>
        <v>FF</v>
      </c>
      <c r="G123" s="1" t="str">
        <f>DEC2HEX(ROW()-2,2)</f>
        <v>79</v>
      </c>
      <c r="H123" s="1"/>
      <c r="I123" s="60" t="s">
        <v>102</v>
      </c>
      <c r="K123" s="8" t="s">
        <v>163</v>
      </c>
      <c r="L123" t="s">
        <v>245</v>
      </c>
      <c r="M123" s="61">
        <f t="shared" si="25"/>
      </c>
      <c r="N123" s="62">
        <f t="shared" si="22"/>
      </c>
      <c r="O123" s="63">
        <f t="shared" si="26"/>
        <v>0</v>
      </c>
      <c r="V123" s="16"/>
      <c r="W123" s="71"/>
      <c r="X123" s="71"/>
      <c r="Y123" s="16"/>
    </row>
    <row r="124" spans="6:25" ht="14.25" thickBot="1">
      <c r="F124" s="59" t="str">
        <f t="shared" si="27"/>
        <v>39</v>
      </c>
      <c r="G124" s="1" t="str">
        <f>DEC2HEX(ROW()-2,2)</f>
        <v>7A</v>
      </c>
      <c r="H124" s="1"/>
      <c r="I124" s="60" t="s">
        <v>103</v>
      </c>
      <c r="K124" s="8" t="s">
        <v>164</v>
      </c>
      <c r="L124" t="s">
        <v>241</v>
      </c>
      <c r="M124" s="61">
        <f t="shared" si="25"/>
      </c>
      <c r="N124" s="62">
        <f t="shared" si="22"/>
      </c>
      <c r="O124" s="63">
        <f t="shared" si="26"/>
        <v>0</v>
      </c>
      <c r="V124" s="16"/>
      <c r="W124" s="71"/>
      <c r="X124" s="71"/>
      <c r="Y124" s="16"/>
    </row>
    <row r="125" spans="6:25" ht="14.25" thickBot="1">
      <c r="F125" s="59" t="str">
        <f t="shared" si="27"/>
        <v>E0</v>
      </c>
      <c r="G125" s="1" t="str">
        <f>DEC2HEX(ROW()-2,2)</f>
        <v>7B</v>
      </c>
      <c r="H125" s="1"/>
      <c r="I125" s="60" t="s">
        <v>105</v>
      </c>
      <c r="K125" s="8" t="s">
        <v>165</v>
      </c>
      <c r="L125" t="s">
        <v>246</v>
      </c>
      <c r="M125" s="61">
        <f t="shared" si="25"/>
      </c>
      <c r="N125" s="62">
        <f t="shared" si="22"/>
      </c>
      <c r="O125" s="63">
        <f t="shared" si="26"/>
        <v>0</v>
      </c>
      <c r="V125" s="16"/>
      <c r="W125" s="71"/>
      <c r="X125" s="71"/>
      <c r="Y125" s="16"/>
    </row>
    <row r="126" spans="6:25" ht="14.25" thickBot="1">
      <c r="F126" s="59" t="str">
        <f t="shared" si="27"/>
        <v>E1</v>
      </c>
      <c r="G126" s="1" t="str">
        <f>DEC2HEX(ROW()-2,2)</f>
        <v>7C</v>
      </c>
      <c r="H126" s="1"/>
      <c r="I126" s="60" t="s">
        <v>107</v>
      </c>
      <c r="K126" s="8" t="s">
        <v>52</v>
      </c>
      <c r="L126" t="s">
        <v>247</v>
      </c>
      <c r="M126" s="61">
        <f t="shared" si="25"/>
      </c>
      <c r="N126" s="62">
        <f t="shared" si="22"/>
      </c>
      <c r="O126" s="63">
        <f t="shared" si="26"/>
        <v>0</v>
      </c>
      <c r="V126" s="16"/>
      <c r="W126" s="71"/>
      <c r="X126" s="71"/>
      <c r="Y126" s="16"/>
    </row>
    <row r="127" spans="6:25" ht="14.25" thickBot="1">
      <c r="F127" s="59" t="str">
        <f t="shared" si="27"/>
        <v>E2</v>
      </c>
      <c r="G127" s="1" t="str">
        <f>DEC2HEX(ROW()-2,2)</f>
        <v>7D</v>
      </c>
      <c r="H127" s="1"/>
      <c r="I127" s="60" t="s">
        <v>110</v>
      </c>
      <c r="K127" s="8" t="s">
        <v>53</v>
      </c>
      <c r="L127" t="s">
        <v>248</v>
      </c>
      <c r="M127" s="61">
        <f t="shared" si="25"/>
      </c>
      <c r="N127" s="62">
        <f t="shared" si="22"/>
      </c>
      <c r="O127" s="63">
        <f t="shared" si="26"/>
        <v>0</v>
      </c>
      <c r="V127" s="16"/>
      <c r="W127" s="71"/>
      <c r="X127" s="71"/>
      <c r="Y127" s="16"/>
    </row>
    <row r="128" spans="6:25" ht="14.25" thickBot="1">
      <c r="F128" s="59" t="str">
        <f t="shared" si="27"/>
        <v>35</v>
      </c>
      <c r="G128" s="1" t="str">
        <f>DEC2HEX(ROW()-2,2)</f>
        <v>7E</v>
      </c>
      <c r="H128" s="1"/>
      <c r="I128" s="60" t="s">
        <v>113</v>
      </c>
      <c r="K128" s="8" t="s">
        <v>54</v>
      </c>
      <c r="L128" t="s">
        <v>249</v>
      </c>
      <c r="M128" s="61">
        <f t="shared" si="25"/>
      </c>
      <c r="N128" s="62">
        <f t="shared" si="22"/>
      </c>
      <c r="O128" s="63">
        <f t="shared" si="26"/>
        <v>0</v>
      </c>
      <c r="V128" s="16"/>
      <c r="W128" s="71"/>
      <c r="X128" s="71"/>
      <c r="Y128" s="16"/>
    </row>
    <row r="129" spans="6:25" ht="14.25" thickBot="1">
      <c r="F129" s="59" t="str">
        <f t="shared" si="27"/>
        <v>FF</v>
      </c>
      <c r="G129" s="1" t="str">
        <f>DEC2HEX(ROW()-2,2)</f>
        <v>7F</v>
      </c>
      <c r="H129" s="1"/>
      <c r="I129" s="60" t="s">
        <v>115</v>
      </c>
      <c r="K129" s="8" t="s">
        <v>55</v>
      </c>
      <c r="L129" t="s">
        <v>250</v>
      </c>
      <c r="M129" s="61">
        <f t="shared" si="25"/>
      </c>
      <c r="N129" s="62">
        <f t="shared" si="22"/>
      </c>
      <c r="O129" s="63">
        <f t="shared" si="26"/>
        <v>0</v>
      </c>
      <c r="V129" s="16"/>
      <c r="W129" s="71"/>
      <c r="X129" s="71"/>
      <c r="Y129" s="16"/>
    </row>
    <row r="130" spans="6:15" ht="14.25" thickBot="1">
      <c r="F130" s="59" t="str">
        <f aca="true" t="shared" si="28" ref="F130:F145">MID($A$10,I130,2)</f>
        <v>FF</v>
      </c>
      <c r="G130" s="1" t="str">
        <f>DEC2HEX(ROW()-2,2)</f>
        <v>80</v>
      </c>
      <c r="H130" s="1"/>
      <c r="I130" s="60" t="s">
        <v>429</v>
      </c>
      <c r="K130" s="8" t="s">
        <v>56</v>
      </c>
      <c r="L130" t="s">
        <v>251</v>
      </c>
      <c r="M130" s="61">
        <f aca="true" t="shared" si="29" ref="M130:M144">IF(O130&lt;&gt;0,VLOOKUP(K130,$F$2:$G$161,2,FALSE),"")</f>
      </c>
      <c r="N130" s="62">
        <f t="shared" si="22"/>
      </c>
      <c r="O130" s="63">
        <f aca="true" t="shared" si="30" ref="O130:O144">COUNTIF($F$2:$F$161,K130)</f>
        <v>0</v>
      </c>
    </row>
    <row r="131" spans="6:15" ht="14.25" thickBot="1">
      <c r="F131" s="59" t="str">
        <f t="shared" si="28"/>
        <v>FF</v>
      </c>
      <c r="G131" s="1" t="str">
        <f>DEC2HEX(ROW()-2,2)</f>
        <v>81</v>
      </c>
      <c r="H131" s="1"/>
      <c r="I131" s="60" t="s">
        <v>430</v>
      </c>
      <c r="K131" s="8" t="s">
        <v>57</v>
      </c>
      <c r="L131" t="s">
        <v>252</v>
      </c>
      <c r="M131" s="61">
        <f t="shared" si="29"/>
      </c>
      <c r="N131" s="62">
        <f aca="true" t="shared" si="31" ref="N131:N144">IF(O131&gt;1,"○","")</f>
      </c>
      <c r="O131" s="63">
        <f t="shared" si="30"/>
        <v>0</v>
      </c>
    </row>
    <row r="132" spans="6:15" ht="14.25" thickBot="1">
      <c r="F132" s="59" t="str">
        <f t="shared" si="28"/>
        <v>FF</v>
      </c>
      <c r="G132" s="1" t="str">
        <f>DEC2HEX(ROW()-2,2)</f>
        <v>82</v>
      </c>
      <c r="H132" s="1"/>
      <c r="I132" s="60" t="s">
        <v>431</v>
      </c>
      <c r="K132" s="8" t="s">
        <v>58</v>
      </c>
      <c r="L132" t="s">
        <v>253</v>
      </c>
      <c r="M132" s="61">
        <f t="shared" si="29"/>
      </c>
      <c r="N132" s="62">
        <f t="shared" si="31"/>
      </c>
      <c r="O132" s="63">
        <f t="shared" si="30"/>
        <v>0</v>
      </c>
    </row>
    <row r="133" spans="6:15" ht="14.25" thickBot="1">
      <c r="F133" s="59" t="str">
        <f t="shared" si="28"/>
        <v>FF</v>
      </c>
      <c r="G133" s="1" t="str">
        <f>DEC2HEX(ROW()-2,2)</f>
        <v>83</v>
      </c>
      <c r="H133" s="1"/>
      <c r="I133" s="60" t="s">
        <v>432</v>
      </c>
      <c r="K133" s="8" t="s">
        <v>59</v>
      </c>
      <c r="L133" t="s">
        <v>254</v>
      </c>
      <c r="M133" s="61">
        <f t="shared" si="29"/>
      </c>
      <c r="N133" s="62">
        <f t="shared" si="31"/>
      </c>
      <c r="O133" s="63">
        <f t="shared" si="30"/>
        <v>0</v>
      </c>
    </row>
    <row r="134" spans="6:15" ht="14.25" thickBot="1">
      <c r="F134" s="59" t="str">
        <f t="shared" si="28"/>
        <v>FF</v>
      </c>
      <c r="G134" s="1" t="str">
        <f>DEC2HEX(ROW()-2,2)</f>
        <v>84</v>
      </c>
      <c r="H134" s="1"/>
      <c r="I134" s="60" t="s">
        <v>433</v>
      </c>
      <c r="K134" s="8" t="s">
        <v>60</v>
      </c>
      <c r="L134" t="s">
        <v>255</v>
      </c>
      <c r="M134" s="61">
        <f t="shared" si="29"/>
      </c>
      <c r="N134" s="62">
        <f t="shared" si="31"/>
      </c>
      <c r="O134" s="63">
        <f t="shared" si="30"/>
        <v>0</v>
      </c>
    </row>
    <row r="135" spans="6:15" ht="14.25" thickBot="1">
      <c r="F135" s="59" t="str">
        <f t="shared" si="28"/>
        <v>FF</v>
      </c>
      <c r="G135" s="1" t="str">
        <f>DEC2HEX(ROW()-2,2)</f>
        <v>85</v>
      </c>
      <c r="H135" s="1"/>
      <c r="I135" s="60" t="s">
        <v>434</v>
      </c>
      <c r="K135" s="8" t="s">
        <v>61</v>
      </c>
      <c r="L135" t="s">
        <v>256</v>
      </c>
      <c r="M135" s="61">
        <f t="shared" si="29"/>
      </c>
      <c r="N135" s="62">
        <f t="shared" si="31"/>
      </c>
      <c r="O135" s="63">
        <f t="shared" si="30"/>
        <v>0</v>
      </c>
    </row>
    <row r="136" spans="6:15" ht="14.25" thickBot="1">
      <c r="F136" s="59" t="str">
        <f t="shared" si="28"/>
        <v>FF</v>
      </c>
      <c r="G136" s="1" t="str">
        <f>DEC2HEX(ROW()-2,2)</f>
        <v>86</v>
      </c>
      <c r="H136" s="1"/>
      <c r="I136" s="60" t="s">
        <v>435</v>
      </c>
      <c r="K136" s="8" t="s">
        <v>62</v>
      </c>
      <c r="L136" t="s">
        <v>257</v>
      </c>
      <c r="M136" s="61">
        <f t="shared" si="29"/>
      </c>
      <c r="N136" s="62">
        <f t="shared" si="31"/>
      </c>
      <c r="O136" s="63">
        <f t="shared" si="30"/>
        <v>0</v>
      </c>
    </row>
    <row r="137" spans="6:15" ht="14.25" thickBot="1">
      <c r="F137" s="59" t="str">
        <f t="shared" si="28"/>
        <v>FF</v>
      </c>
      <c r="G137" s="1" t="str">
        <f>DEC2HEX(ROW()-2,2)</f>
        <v>87</v>
      </c>
      <c r="H137" s="1"/>
      <c r="I137" s="60" t="s">
        <v>436</v>
      </c>
      <c r="K137" s="8" t="s">
        <v>63</v>
      </c>
      <c r="L137" t="s">
        <v>396</v>
      </c>
      <c r="M137" s="61" t="str">
        <f t="shared" si="29"/>
        <v>7B</v>
      </c>
      <c r="N137" s="62">
        <f t="shared" si="31"/>
      </c>
      <c r="O137" s="63">
        <f t="shared" si="30"/>
        <v>1</v>
      </c>
    </row>
    <row r="138" spans="6:15" ht="14.25" thickBot="1">
      <c r="F138" s="59" t="str">
        <f t="shared" si="28"/>
        <v>FF</v>
      </c>
      <c r="G138" s="1" t="str">
        <f>DEC2HEX(ROW()-2,2)</f>
        <v>88</v>
      </c>
      <c r="H138" s="1"/>
      <c r="I138" s="60" t="s">
        <v>100</v>
      </c>
      <c r="K138" s="8" t="s">
        <v>64</v>
      </c>
      <c r="L138" t="s">
        <v>397</v>
      </c>
      <c r="M138" s="61" t="str">
        <f t="shared" si="29"/>
        <v>7C</v>
      </c>
      <c r="N138" s="62">
        <f t="shared" si="31"/>
      </c>
      <c r="O138" s="63">
        <f t="shared" si="30"/>
        <v>1</v>
      </c>
    </row>
    <row r="139" spans="6:20" ht="15.75" thickBot="1">
      <c r="F139" s="59" t="str">
        <f t="shared" si="28"/>
        <v>FF</v>
      </c>
      <c r="G139" s="1" t="str">
        <f>DEC2HEX(ROW()-2,2)</f>
        <v>89</v>
      </c>
      <c r="H139" s="1"/>
      <c r="I139" s="60" t="s">
        <v>102</v>
      </c>
      <c r="K139" s="8" t="s">
        <v>65</v>
      </c>
      <c r="L139" t="s">
        <v>398</v>
      </c>
      <c r="M139" s="61" t="str">
        <f t="shared" si="29"/>
        <v>7D</v>
      </c>
      <c r="N139" s="62">
        <f t="shared" si="31"/>
      </c>
      <c r="O139" s="63">
        <f t="shared" si="30"/>
        <v>1</v>
      </c>
      <c r="T139" s="49"/>
    </row>
    <row r="140" spans="6:20" ht="15.75" thickBot="1">
      <c r="F140" s="59" t="str">
        <f t="shared" si="28"/>
        <v>FF</v>
      </c>
      <c r="G140" s="1" t="str">
        <f>DEC2HEX(ROW()-2,2)</f>
        <v>8A</v>
      </c>
      <c r="H140" s="1"/>
      <c r="I140" s="60" t="s">
        <v>103</v>
      </c>
      <c r="K140" s="8" t="s">
        <v>66</v>
      </c>
      <c r="L140" t="s">
        <v>399</v>
      </c>
      <c r="M140" s="61">
        <f t="shared" si="29"/>
      </c>
      <c r="N140" s="62">
        <f t="shared" si="31"/>
      </c>
      <c r="O140" s="63">
        <f t="shared" si="30"/>
        <v>0</v>
      </c>
      <c r="T140" s="49"/>
    </row>
    <row r="141" spans="6:15" ht="14.25" thickBot="1">
      <c r="F141" s="59" t="str">
        <f t="shared" si="28"/>
        <v>FF</v>
      </c>
      <c r="G141" s="1" t="str">
        <f>DEC2HEX(ROW()-2,2)</f>
        <v>8B</v>
      </c>
      <c r="H141" s="1"/>
      <c r="I141" s="60" t="s">
        <v>105</v>
      </c>
      <c r="K141" s="8" t="s">
        <v>67</v>
      </c>
      <c r="L141" t="s">
        <v>258</v>
      </c>
      <c r="M141" s="61">
        <f t="shared" si="29"/>
      </c>
      <c r="N141" s="62">
        <f t="shared" si="31"/>
      </c>
      <c r="O141" s="63">
        <f t="shared" si="30"/>
        <v>0</v>
      </c>
    </row>
    <row r="142" spans="6:15" ht="14.25" thickBot="1">
      <c r="F142" s="59" t="str">
        <f t="shared" si="28"/>
        <v>FF</v>
      </c>
      <c r="G142" s="1" t="str">
        <f>DEC2HEX(ROW()-2,2)</f>
        <v>8C</v>
      </c>
      <c r="H142" s="1"/>
      <c r="I142" s="60" t="s">
        <v>107</v>
      </c>
      <c r="K142" s="8" t="s">
        <v>68</v>
      </c>
      <c r="L142" t="s">
        <v>259</v>
      </c>
      <c r="M142" s="61">
        <f t="shared" si="29"/>
      </c>
      <c r="N142" s="62">
        <f t="shared" si="31"/>
      </c>
      <c r="O142" s="63">
        <f t="shared" si="30"/>
        <v>0</v>
      </c>
    </row>
    <row r="143" spans="6:15" ht="14.25" thickBot="1">
      <c r="F143" s="59" t="str">
        <f t="shared" si="28"/>
        <v>FF</v>
      </c>
      <c r="G143" s="1" t="str">
        <f>DEC2HEX(ROW()-2,2)</f>
        <v>8D</v>
      </c>
      <c r="H143" s="1"/>
      <c r="I143" s="60" t="s">
        <v>110</v>
      </c>
      <c r="K143" s="8" t="s">
        <v>69</v>
      </c>
      <c r="L143" t="s">
        <v>260</v>
      </c>
      <c r="M143" s="61">
        <f t="shared" si="29"/>
      </c>
      <c r="N143" s="62">
        <f t="shared" si="31"/>
      </c>
      <c r="O143" s="63">
        <f t="shared" si="30"/>
        <v>0</v>
      </c>
    </row>
    <row r="144" spans="6:20" ht="15.75" thickBot="1">
      <c r="F144" s="59" t="str">
        <f t="shared" si="28"/>
        <v>FF</v>
      </c>
      <c r="G144" s="1" t="str">
        <f>DEC2HEX(ROW()-2,2)</f>
        <v>8E</v>
      </c>
      <c r="H144" s="1"/>
      <c r="I144" s="60" t="s">
        <v>113</v>
      </c>
      <c r="K144" s="8" t="s">
        <v>70</v>
      </c>
      <c r="L144" t="s">
        <v>400</v>
      </c>
      <c r="M144" s="61">
        <f t="shared" si="29"/>
      </c>
      <c r="N144" s="62">
        <f t="shared" si="31"/>
      </c>
      <c r="O144" s="63">
        <f t="shared" si="30"/>
        <v>0</v>
      </c>
      <c r="T144" s="49"/>
    </row>
    <row r="145" spans="6:9" ht="13.5">
      <c r="F145" s="59" t="str">
        <f t="shared" si="28"/>
        <v>FF</v>
      </c>
      <c r="G145" s="1" t="str">
        <f>DEC2HEX(ROW()-2,2)</f>
        <v>8F</v>
      </c>
      <c r="H145" s="1"/>
      <c r="I145" s="60" t="s">
        <v>115</v>
      </c>
    </row>
    <row r="146" spans="6:9" ht="13.5">
      <c r="F146" s="59" t="str">
        <f>MID($A$11,I146,2)</f>
        <v>FF</v>
      </c>
      <c r="G146" s="1" t="str">
        <f>DEC2HEX(ROW()-2,2)</f>
        <v>90</v>
      </c>
      <c r="H146" s="1"/>
      <c r="I146" s="60" t="s">
        <v>429</v>
      </c>
    </row>
    <row r="147" spans="6:9" ht="13.5">
      <c r="F147" s="59" t="str">
        <f aca="true" t="shared" si="32" ref="F147:F161">MID($A$11,I147,2)</f>
        <v>FF</v>
      </c>
      <c r="G147" s="1" t="str">
        <f>DEC2HEX(ROW()-2,2)</f>
        <v>91</v>
      </c>
      <c r="H147" s="1"/>
      <c r="I147" s="60" t="s">
        <v>430</v>
      </c>
    </row>
    <row r="148" spans="6:9" ht="13.5">
      <c r="F148" s="59" t="str">
        <f t="shared" si="32"/>
        <v>FF</v>
      </c>
      <c r="G148" s="1" t="str">
        <f>DEC2HEX(ROW()-2,2)</f>
        <v>92</v>
      </c>
      <c r="H148" s="1"/>
      <c r="I148" s="60" t="s">
        <v>431</v>
      </c>
    </row>
    <row r="149" spans="6:9" ht="13.5">
      <c r="F149" s="59" t="str">
        <f t="shared" si="32"/>
        <v>FF</v>
      </c>
      <c r="G149" s="1" t="str">
        <f>DEC2HEX(ROW()-2,2)</f>
        <v>93</v>
      </c>
      <c r="H149" s="1"/>
      <c r="I149" s="60" t="s">
        <v>432</v>
      </c>
    </row>
    <row r="150" spans="6:9" ht="13.5">
      <c r="F150" s="59" t="str">
        <f t="shared" si="32"/>
        <v>FF</v>
      </c>
      <c r="G150" s="1" t="str">
        <f>DEC2HEX(ROW()-2,2)</f>
        <v>94</v>
      </c>
      <c r="H150" s="1"/>
      <c r="I150" s="60" t="s">
        <v>433</v>
      </c>
    </row>
    <row r="151" spans="6:9" ht="13.5">
      <c r="F151" s="59" t="str">
        <f t="shared" si="32"/>
        <v>FF</v>
      </c>
      <c r="G151" s="1" t="str">
        <f>DEC2HEX(ROW()-2,2)</f>
        <v>95</v>
      </c>
      <c r="H151" s="1"/>
      <c r="I151" s="60" t="s">
        <v>434</v>
      </c>
    </row>
    <row r="152" spans="6:9" ht="13.5">
      <c r="F152" s="59" t="str">
        <f t="shared" si="32"/>
        <v>FF</v>
      </c>
      <c r="G152" s="1" t="str">
        <f>DEC2HEX(ROW()-2,2)</f>
        <v>96</v>
      </c>
      <c r="H152" s="1"/>
      <c r="I152" s="60" t="s">
        <v>435</v>
      </c>
    </row>
    <row r="153" spans="6:9" ht="13.5">
      <c r="F153" s="59" t="str">
        <f t="shared" si="32"/>
        <v>FF</v>
      </c>
      <c r="G153" s="1" t="str">
        <f>DEC2HEX(ROW()-2,2)</f>
        <v>97</v>
      </c>
      <c r="H153" s="1"/>
      <c r="I153" s="60" t="s">
        <v>436</v>
      </c>
    </row>
    <row r="154" spans="6:9" ht="13.5">
      <c r="F154" s="59" t="str">
        <f t="shared" si="32"/>
        <v>FF</v>
      </c>
      <c r="G154" s="1" t="str">
        <f>DEC2HEX(ROW()-2,2)</f>
        <v>98</v>
      </c>
      <c r="H154" s="1"/>
      <c r="I154" s="60" t="s">
        <v>100</v>
      </c>
    </row>
    <row r="155" spans="6:9" ht="13.5">
      <c r="F155" s="59" t="str">
        <f t="shared" si="32"/>
        <v>FF</v>
      </c>
      <c r="G155" s="1" t="str">
        <f>DEC2HEX(ROW()-2,2)</f>
        <v>99</v>
      </c>
      <c r="H155" s="1"/>
      <c r="I155" s="60" t="s">
        <v>102</v>
      </c>
    </row>
    <row r="156" spans="6:9" ht="13.5">
      <c r="F156" s="59" t="str">
        <f t="shared" si="32"/>
        <v>FF</v>
      </c>
      <c r="G156" s="1" t="str">
        <f>DEC2HEX(ROW()-2,2)</f>
        <v>9A</v>
      </c>
      <c r="H156" s="1"/>
      <c r="I156" s="60" t="s">
        <v>103</v>
      </c>
    </row>
    <row r="157" spans="6:9" ht="13.5">
      <c r="F157" s="59" t="str">
        <f t="shared" si="32"/>
        <v>FF</v>
      </c>
      <c r="G157" s="1" t="str">
        <f>DEC2HEX(ROW()-2,2)</f>
        <v>9B</v>
      </c>
      <c r="H157" s="1"/>
      <c r="I157" s="60" t="s">
        <v>105</v>
      </c>
    </row>
    <row r="158" spans="6:9" ht="13.5">
      <c r="F158" s="59" t="str">
        <f t="shared" si="32"/>
        <v>FF</v>
      </c>
      <c r="G158" s="1" t="str">
        <f>DEC2HEX(ROW()-2,2)</f>
        <v>9C</v>
      </c>
      <c r="H158" s="1"/>
      <c r="I158" s="60" t="s">
        <v>107</v>
      </c>
    </row>
    <row r="159" spans="6:9" ht="13.5">
      <c r="F159" s="59" t="str">
        <f t="shared" si="32"/>
        <v>FF</v>
      </c>
      <c r="G159" s="1" t="str">
        <f>DEC2HEX(ROW()-2,2)</f>
        <v>9D</v>
      </c>
      <c r="H159" s="1"/>
      <c r="I159" s="60" t="s">
        <v>110</v>
      </c>
    </row>
    <row r="160" spans="6:9" ht="13.5">
      <c r="F160" s="59" t="str">
        <f t="shared" si="32"/>
        <v>FF</v>
      </c>
      <c r="G160" s="1" t="str">
        <f>DEC2HEX(ROW()-2,2)</f>
        <v>9E</v>
      </c>
      <c r="H160" s="1"/>
      <c r="I160" s="60" t="s">
        <v>113</v>
      </c>
    </row>
    <row r="161" spans="6:9" ht="13.5">
      <c r="F161" s="59" t="str">
        <f t="shared" si="32"/>
        <v>FF</v>
      </c>
      <c r="G161" s="1" t="str">
        <f>DEC2HEX(ROW()-2,2)</f>
        <v>9F</v>
      </c>
      <c r="H161" s="1"/>
      <c r="I161" s="60" t="s">
        <v>115</v>
      </c>
    </row>
    <row r="162" spans="6:9" ht="13.5">
      <c r="F162" s="44"/>
      <c r="G162"/>
      <c r="H162"/>
      <c r="I162" s="7"/>
    </row>
    <row r="163" spans="6:9" ht="13.5">
      <c r="F163" s="44"/>
      <c r="G163"/>
      <c r="H163"/>
      <c r="I163" s="7"/>
    </row>
    <row r="164" spans="6:9" ht="13.5">
      <c r="F164" s="44"/>
      <c r="G164"/>
      <c r="H164"/>
      <c r="I164" s="7"/>
    </row>
    <row r="165" spans="6:9" ht="13.5">
      <c r="F165" s="44"/>
      <c r="G165"/>
      <c r="H165"/>
      <c r="I165" s="7"/>
    </row>
    <row r="166" spans="6:9" ht="13.5">
      <c r="F166" s="44"/>
      <c r="G166"/>
      <c r="H166"/>
      <c r="I166" s="7"/>
    </row>
    <row r="167" spans="6:9" ht="13.5">
      <c r="F167" s="44"/>
      <c r="G167"/>
      <c r="H167"/>
      <c r="I167" s="7"/>
    </row>
    <row r="168" spans="6:9" ht="13.5">
      <c r="F168" s="44"/>
      <c r="G168"/>
      <c r="H168"/>
      <c r="I168" s="7"/>
    </row>
    <row r="169" spans="6:9" ht="13.5">
      <c r="F169" s="44"/>
      <c r="G169"/>
      <c r="H169"/>
      <c r="I169" s="7"/>
    </row>
    <row r="170" spans="6:9" ht="13.5">
      <c r="F170" s="44"/>
      <c r="G170"/>
      <c r="H170"/>
      <c r="I170" s="7"/>
    </row>
    <row r="171" spans="6:9" ht="13.5">
      <c r="F171" s="44"/>
      <c r="G171"/>
      <c r="H171"/>
      <c r="I171" s="7"/>
    </row>
    <row r="172" spans="6:9" ht="13.5">
      <c r="F172" s="44"/>
      <c r="G172"/>
      <c r="H172"/>
      <c r="I172" s="7"/>
    </row>
    <row r="173" spans="6:9" ht="13.5">
      <c r="F173" s="44"/>
      <c r="G173"/>
      <c r="H173"/>
      <c r="I173" s="7"/>
    </row>
    <row r="174" spans="6:9" ht="13.5">
      <c r="F174" s="44"/>
      <c r="G174"/>
      <c r="H174"/>
      <c r="I174" s="7"/>
    </row>
    <row r="175" spans="6:9" ht="13.5">
      <c r="F175" s="44"/>
      <c r="G175"/>
      <c r="H175"/>
      <c r="I175" s="7"/>
    </row>
    <row r="176" spans="6:9" ht="13.5">
      <c r="F176" s="44"/>
      <c r="G176"/>
      <c r="H176"/>
      <c r="I176" s="7"/>
    </row>
    <row r="177" spans="6:9" ht="13.5">
      <c r="F177" s="44"/>
      <c r="G177"/>
      <c r="H177"/>
      <c r="I177" s="7"/>
    </row>
    <row r="178" spans="6:9" ht="13.5">
      <c r="F178" s="44"/>
      <c r="G178"/>
      <c r="H178"/>
      <c r="I178" s="7"/>
    </row>
    <row r="179" spans="6:9" ht="13.5">
      <c r="F179" s="44"/>
      <c r="G179"/>
      <c r="H179"/>
      <c r="I179" s="7"/>
    </row>
    <row r="180" spans="6:9" ht="13.5">
      <c r="F180" s="44"/>
      <c r="G180"/>
      <c r="H180"/>
      <c r="I180" s="7"/>
    </row>
    <row r="181" spans="6:9" ht="13.5">
      <c r="F181" s="44"/>
      <c r="G181"/>
      <c r="H181"/>
      <c r="I181" s="7"/>
    </row>
    <row r="182" spans="6:9" ht="13.5">
      <c r="F182" s="44"/>
      <c r="G182"/>
      <c r="H182"/>
      <c r="I182" s="7"/>
    </row>
    <row r="183" spans="6:9" ht="13.5">
      <c r="F183" s="44"/>
      <c r="G183"/>
      <c r="H183"/>
      <c r="I183" s="7"/>
    </row>
    <row r="184" spans="6:9" ht="13.5">
      <c r="F184" s="44"/>
      <c r="G184"/>
      <c r="H184"/>
      <c r="I184" s="7"/>
    </row>
    <row r="185" spans="6:9" ht="13.5">
      <c r="F185" s="44"/>
      <c r="G185"/>
      <c r="H185"/>
      <c r="I185" s="7"/>
    </row>
    <row r="186" spans="6:9" ht="13.5">
      <c r="F186" s="44"/>
      <c r="G186"/>
      <c r="H186"/>
      <c r="I186" s="7"/>
    </row>
    <row r="187" spans="6:9" ht="13.5">
      <c r="F187" s="44"/>
      <c r="G187"/>
      <c r="H187"/>
      <c r="I187" s="7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774</cp:lastModifiedBy>
  <dcterms:created xsi:type="dcterms:W3CDTF">1997-01-08T22:48:59Z</dcterms:created>
  <dcterms:modified xsi:type="dcterms:W3CDTF">2014-03-02T05:48:07Z</dcterms:modified>
  <cp:category/>
  <cp:version/>
  <cp:contentType/>
  <cp:contentStatus/>
</cp:coreProperties>
</file>